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1" r:id="rId1"/>
    <sheet name="Sheet2" sheetId="2" r:id="rId2"/>
  </sheets>
  <definedNames>
    <definedName name="_xlnm.Print_Titles" localSheetId="1">'Sheet2'!$5:$7</definedName>
  </definedNames>
  <calcPr calcId="162913"/>
</workbook>
</file>

<file path=xl/sharedStrings.xml><?xml version="1.0" encoding="utf-8"?>
<sst xmlns="http://schemas.openxmlformats.org/spreadsheetml/2006/main" count="417" uniqueCount="186">
  <si>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</si>
  <si>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</si>
  <si>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</si>
  <si>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</si>
  <si>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</si>
  <si>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</si>
  <si>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</si>
  <si>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</si>
  <si>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</si>
  <si>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</si>
  <si>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</si>
  <si>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</si>
  <si>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LESNÍ CESTA ŽERNŮVKA</t>
  </si>
  <si>
    <t>O</t>
  </si>
  <si>
    <t>Rozpočet:</t>
  </si>
  <si>
    <t>0,00</t>
  </si>
  <si>
    <t>5,00</t>
  </si>
  <si>
    <t>21,00</t>
  </si>
  <si>
    <t>2</t>
  </si>
  <si>
    <t/>
  </si>
  <si>
    <t>ÚDRŽBA LESNÍ CESTY - LC ŽERNŮVKA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</si>
  <si>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</si>
  <si>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</si>
  <si>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</si>
  <si>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</si>
  <si>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</si>
  <si>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</si>
  <si>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</si>
  <si>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</si>
  <si>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</si>
  <si>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</si>
  <si>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</si>
  <si>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</si>
  <si>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</si>
  <si>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</si>
  <si>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</si>
  <si>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</si>
  <si>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</si>
  <si>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</si>
  <si>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</si>
  <si>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</si>
  <si>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</si>
  <si>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02911</t>
  </si>
  <si>
    <t>OSTATNÍ POŽADAVKY - GEODETICKÉ ZAMĚŘENÍ</t>
  </si>
  <si>
    <t>KČ</t>
  </si>
  <si>
    <t>PP</t>
  </si>
  <si>
    <t>geodetické práce v průběhu stavby</t>
  </si>
  <si>
    <t>VV</t>
  </si>
  <si>
    <t>TS</t>
  </si>
  <si>
    <t>zahrnuje veškeré náklady spojené s objednatelem požadovanými pracemi</t>
  </si>
  <si>
    <t>Zemní práce</t>
  </si>
  <si>
    <t>11120</t>
  </si>
  <si>
    <t>ODSTRANĚNÍ KŘOVIN</t>
  </si>
  <si>
    <t>M2</t>
  </si>
  <si>
    <t>odstraněné drobných náletů v okolí vozovky</t>
  </si>
  <si>
    <t>odstranění křovin a stromů do průměru 100 mm 
doprava dřevin bez ohledu na vzdálenost 
spálení na hromadách nebo štěpkování</t>
  </si>
  <si>
    <t>11221</t>
  </si>
  <si>
    <t>ODSTRANĚNÍ PAŘEZŮ D DO 0,5M</t>
  </si>
  <si>
    <t>KUS</t>
  </si>
  <si>
    <t>- vytrhání nebo vykopání pařezů 
- veškeré zemní práce spojené s odstraněním pařezů 
- doprava a uložení pařezů, případně další práce s nimi dle pokynů investora 
- zásyp jam po pařezech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</si>
  <si>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</si>
  <si>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12373</t>
  </si>
  <si>
    <t>ODKOP PRO SPOD STAVBU SILNIC A ŽELEZNIC TŘ. I</t>
  </si>
  <si>
    <t>M3</t>
  </si>
  <si>
    <t>vč.odvozu na skládku stavby k případnému dalšímu použití</t>
  </si>
  <si>
    <t>sjezdy ... (33+38+39)*0,25+(24+28+26)*(0,75+0,25)/2=66,50 [A] 
výhybny ... (23+43+43)*0,30+(29+37+30)*0,12=44,22 [B] 
odkop krajnice v km 0,340-0,380 vlevo ... 31m*0,11=3,41 [C] 
krajnice vpravo ... (15+243+85+739)*0,06=64,92 [D] 
krajnice vlevo ... (8+15+404+487+32+90)*0,06=62,16 [E] 
zpevněný příkop v km 0,08-0,09 ... 1,04m2*11m=11,44 [F] 
Celkem: A+B+C+D+E+F=252,65 [G]m3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</si>
  <si>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</si>
  <si>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12932</t>
  </si>
  <si>
    <t>ČIŠTĚNÍ PŘÍKOPŮ OD NÁNOSU DO 0,5M3/M</t>
  </si>
  <si>
    <t>M</t>
  </si>
  <si>
    <t>vč. odvozu a uložení na skládku</t>
  </si>
  <si>
    <t>vlevo ... 5+75+278+48=406,00 [A] 
vpravo ... 742=742,00 [B] 
Celkem: A+B=1 148,00 [C]m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</si>
  <si>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</si>
  <si>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129946</t>
  </si>
  <si>
    <t>ČIŠTĚNÍ POTRUBÍ DN DO 400MM</t>
  </si>
  <si>
    <t>propustek DN 400 pod sjezdem v km 0,345 
vč. vtokového a výtokového objektu</t>
  </si>
  <si>
    <t>7</t>
  </si>
  <si>
    <t>129958</t>
  </si>
  <si>
    <t>ČIŠTĚNÍ POTRUBÍ DN DO 600MM</t>
  </si>
  <si>
    <t>pročištění stávajících propustků DN 600 
vč. vtokových a výtokových objektů</t>
  </si>
  <si>
    <t>sjezd v km 0,010 ... 9,5=9,50 [A] 
km 0,0805 ... 8,5=8,50 [B] 
km 0,5205 ... 8=8,00 [C] 
km 0,6765 ... 8=8,00 [D] 
km 0,866 ... 8=8,00 [E] 
Celkem: A+B+C+D+E=42,00 [F]m</t>
  </si>
  <si>
    <t>8</t>
  </si>
  <si>
    <t>17120</t>
  </si>
  <si>
    <t>ULOŽENÍ SYPANINY DO NÁSYPŮ A NA SKLÁDKY BEZ ZHUTNĚNÍ</t>
  </si>
  <si>
    <t>podle pol. 12373 ...252,65=252,65 [A]m3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</si>
  <si>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</si>
  <si>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</si>
  <si>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</si>
  <si>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sjezd č.3 ...39m2+dl.26m* š. (1,0+0,85)/2m*prum. tl.0,25m=45,01 [A]m3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</si>
  <si>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</si>
  <si>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</si>
  <si>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</si>
  <si>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parametry zeminy podle PD (ŠD 0/32)</t>
  </si>
  <si>
    <t>krajnice vpravo ...dl. (15+243+85+739)*0,06=64,92 [A] 
krajnice vlevo ...dl. (8+15+404+487+32+90)*0,06=62,16 [B] 
dosypávka sjezdy ...dl. (24+28+26)*0,0875=6,83 [C] 
dosypávka výhybny ... dl.(29+37+30)*0,0688=6,60 [D] 
Celkem: A+B+C+D=140,51 [E]m3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</si>
  <si>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</si>
  <si>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11</t>
  </si>
  <si>
    <t>18110</t>
  </si>
  <si>
    <t>ÚPRAVA PLÁNĚ SE ZHUTNĚNÍM V HORNINĚ TŘ. I</t>
  </si>
  <si>
    <t>ze situace</t>
  </si>
  <si>
    <t>sjezdy ... (33+38+39)m2+dl.rozšíření(24+28+26)m*š.0,25/2=119,75 [A] 
výhybny  ... (23+43+43)m2+dl.rozšíření(29+37+30)m*š.0,30/2=123,40 [B] 
Celkem: A+B=243,15 [C]m2</t>
  </si>
  <si>
    <t>položka zahrnuje úpravu pláně včetně vyrovnání výškových rozdílů. Míru zhutnění určuje projekt.</t>
  </si>
  <si>
    <t>Základy</t>
  </si>
  <si>
    <t>12</t>
  </si>
  <si>
    <t>21400</t>
  </si>
  <si>
    <t>SANACE PODLOŽÍ VOZOVKY/ NÁSYPU</t>
  </si>
  <si>
    <t>položka bude čepána pouze se souhlasem investora 
úprava podloží vozovky v případě zjištění nevhodného podloží, které neumožňuje splnění požadovaných parametrů předepsaných PD 
vč. příp. odvozu, uložení a popl. za skládku a nákupu vhodného materiálu pro výměnu podloží a geotextilie</t>
  </si>
  <si>
    <t>sjezdy 1 a 2 ... (33+38)m2+dl.rozšíření(24+28)m*š.0,25/2=77,50 [A] 
sjezd 3 ... 39m2+ dl.rozšíření 26m* š.(1,0+0,85)/2=63,05 [B] 
výhybny  ... (23+43+43)m2+ dl.rozšíření(29+37+30)m* š.0,30/2=123,40 [C] 
Celkem: A+B+C=263,95 [D]m2</t>
  </si>
  <si>
    <t>Vodorovné konstrukce</t>
  </si>
  <si>
    <t>13</t>
  </si>
  <si>
    <t>45131A</t>
  </si>
  <si>
    <t>PODKLADNÍ A VÝPLŇOVÉ VRSTVY Z PROSTÉHO BETONU C20/25</t>
  </si>
  <si>
    <t>podkladní beton zpevněného příkopu</t>
  </si>
  <si>
    <t>11,0*2,4*0,15=3,96 [A]m3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</si>
  <si>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</si>
  <si>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14</t>
  </si>
  <si>
    <t>465512</t>
  </si>
  <si>
    <t>DLAŽBY Z LOMOVÉHO KAMENE NA MC</t>
  </si>
  <si>
    <t>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</t>
  </si>
  <si>
    <t>zpevněný příkop v km 0,080-0,090 vlevo ... dl.11m*2,4m*0,20m=5,28 [A]m3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</si>
  <si>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</si>
  <si>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</si>
  <si>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15</t>
  </si>
  <si>
    <t>56330</t>
  </si>
  <si>
    <t>A</t>
  </si>
  <si>
    <t>VOZOVKOVÉ VRSTVY ZE ŠTĚRKODRTI</t>
  </si>
  <si>
    <t>vozovkové vrstvy ze ŠDA 0/32</t>
  </si>
  <si>
    <t>sjezdy ... ((33+38+39)m2+dl.rozšíření(24+28+26)m*š.0,25/2)*0,25=29,94 [A] 
výhybny  ... ((23+43+43)m2+dl.rozšíření(29+37+30)m*š.0,30/2)*0,30=37,02 [B] 
Celkem: A+B=66,96 [C]m3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</si>
  <si>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</si>
  <si>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16</t>
  </si>
  <si>
    <t>B</t>
  </si>
  <si>
    <t>doplnění kameniva pro zajištění plynulé křivky zrnitosti recyklované směsi</t>
  </si>
  <si>
    <t>odhad ... 3645*0,04=145,80 [A]m3</t>
  </si>
  <si>
    <t>17</t>
  </si>
  <si>
    <t>567554</t>
  </si>
  <si>
    <t>VRST PRO OBNOVU A OPR RECYK ZA STUD CEM A ASF EM TL DO 250MM</t>
  </si>
  <si>
    <t>RS 0/63 CA (na místě) podle TP 208 
- parametry: 4% CEM II/B-S 32,5R + 3% asf. emulze 
- podle provedených průkazních zkoušek se provede odečet příslušného pojiva</t>
  </si>
  <si>
    <t>ze situace ... 3645m2*1,05=3 827,25 [A]m2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</si>
  <si>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</si>
  <si>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18</t>
  </si>
  <si>
    <t>572113</t>
  </si>
  <si>
    <t>INFILTRAČNÍ POSTŘIK Z EMULZE DO 0,5KG/M2</t>
  </si>
  <si>
    <t>PI-C 1kg/m2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</si>
  <si>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</si>
  <si>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19</t>
  </si>
  <si>
    <t>574A44</t>
  </si>
  <si>
    <t>ASFALTOVÝ BETON PRO OBRUSNÉ VRSTVY ACO 11+, 11S TL. 50MM</t>
  </si>
  <si>
    <t>ACO 11+ tl.50mm</t>
  </si>
  <si>
    <t>ze situace a PŘ ... 3645=3 645,00 [A] 
rozšíření: 
dl.krajnice vpravo ...  (15+243+85+739)*0,04/2=21,64 [B] 
dl.krajnice vlevo ... (8+15+404+487+32+90)*0,04/2=20,72 [C] 
Celkem: A+B+C=3 687,36 [D]m2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</si>
  <si>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</si>
  <si>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20</t>
  </si>
  <si>
    <t>57621</t>
  </si>
  <si>
    <t>POSYP KAMENIVEM DRCENÝM 5KG/M2</t>
  </si>
  <si>
    <t>HDK 2/4 v množství 3kg/m2 
podle pol.572113</t>
  </si>
  <si>
    <t>- dodání kameniva předepsané kvality a zrnitosti 
- posyp předepsaným množstvím</t>
  </si>
  <si>
    <t>Ostatní konstrukce a práce</t>
  </si>
  <si>
    <t>21</t>
  </si>
  <si>
    <t>914122</t>
  </si>
  <si>
    <t>DOPRAVNÍ ZNAČKY ZÁKLADNÍ VELIKOSTI OCELOVÉ FÓLIE TŘ 1 - MONTÁŽ S PŘEMÍSTĚNÍM</t>
  </si>
  <si>
    <t>položka zahrnuje: 
- dopravu demontované značky z dočasné skládky 
- osazení a montáž značky na místě určeném projektem 
- nutnou opravu poškozených částí 
nezahrnuje dodávku značky</t>
  </si>
  <si>
    <t>22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</si>
  <si>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</si>
  <si>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</si>
  <si>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</si>
  <si>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23</t>
  </si>
  <si>
    <t>914129</t>
  </si>
  <si>
    <t>DOPRAV ZNAČKY ZÁKLAD VEL OCEL FÓLIE TŘ 1 - NÁJEMNÉ</t>
  </si>
  <si>
    <t>KSDEN</t>
  </si>
  <si>
    <t>2*80=160,00 [A]</t>
  </si>
  <si>
    <t>položka zahrnuje sazbu za pronájem dopravních značek a zařízení, počet jednotek je určen jako součin počtu značek a počtu dní použití</t>
  </si>
  <si>
    <t>24</t>
  </si>
  <si>
    <t>914952</t>
  </si>
  <si>
    <t>SLOUPKY A STOJKY DZ Z JÄKL PROF PRO OCEL STOJAN MONT S PŘESUN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</si>
  <si>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</si>
  <si>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25</t>
  </si>
  <si>
    <t>914953</t>
  </si>
  <si>
    <t>SLOUPKY A STOJKY DZ Z JÄKL PROFILŮ PRO OCEL STOJAN DEMONTÁŽ</t>
  </si>
  <si>
    <t>26</t>
  </si>
  <si>
    <t>914959</t>
  </si>
  <si>
    <t>SLOUP A STOJKY DZ Z JÄKL PRO OCEL STOJAN NÁJEMNÉ</t>
  </si>
  <si>
    <t>položka zahrnuje sazbu za pronájem dopravních značek a zařízení. Počet měrných jednotek se určí jako součin počtu sloupků a počtu dní použití</t>
  </si>
  <si>
    <t>27</t>
  </si>
  <si>
    <t>93808</t>
  </si>
  <si>
    <t>OČIŠTĚNÍ VOZOVEK ZAMETENÍM</t>
  </si>
  <si>
    <t>očištění předepsaným způsobem včetně odklizení vzniklého odpadu</t>
  </si>
  <si>
    <t>položka zahrnuje očištění předepsaným způsobem včetně odklizení vzniklého odpadu</t>
  </si>
  <si>
    <t>Stavba:  LESNÍ CESTA ŽERNŮVKA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</si>
</sst>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9">
    <font>
      <sz val="10"/>
      <name val="Arial"/>
      <family val="2"/>
    </font>
    <font>
      <b/>
      <sz val="16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2" xfId="0" applyFont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0" fillId="2" borderId="0" xfId="0" applyFont="1" applyFill="1"/>
    <xf numFmtId="0" fontId="4" fillId="2" borderId="1" xfId="0" applyFont="1" applyFill="1" applyBorder="1" applyAlignment="1">
      <alignment horizontal="right"/>
    </xf>
    <xf numFmtId="0" fontId="0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 topLeftCell="A1">
      <selection activeCell="B4" sqref="B4:D4"/>
    </sheetView>
  </sheetViews>
  <sheetFormatPr defaultColWidth="9.140625" defaultRowHeight="12.75" customHeight="1"/>
  <cols>
    <col min="1" max="1" width="9.8515625" style="27" customWidth="1"/>
    <col min="2" max="2" width="55.7109375" style="27" customWidth="1"/>
    <col min="3" max="4" width="19.00390625" style="27" customWidth="1"/>
    <col min="5" max="5" width="25.57421875" style="27" customWidth="1"/>
    <col min="6" max="256" width="9.140625" style="27" customWidth="1"/>
    <col min="257" max="257" width="25.7109375" style="27" customWidth="1"/>
    <col min="258" max="258" width="66.7109375" style="27" customWidth="1"/>
    <col min="259" max="261" width="20.7109375" style="27" customWidth="1"/>
    <col min="262" max="512" width="9.140625" style="27" customWidth="1"/>
    <col min="513" max="513" width="25.7109375" style="27" customWidth="1"/>
    <col min="514" max="514" width="66.7109375" style="27" customWidth="1"/>
    <col min="515" max="517" width="20.7109375" style="27" customWidth="1"/>
    <col min="518" max="768" width="9.140625" style="27" customWidth="1"/>
    <col min="769" max="769" width="25.7109375" style="27" customWidth="1"/>
    <col min="770" max="770" width="66.7109375" style="27" customWidth="1"/>
    <col min="771" max="773" width="20.7109375" style="27" customWidth="1"/>
    <col min="774" max="1024" width="9.140625" style="27" customWidth="1"/>
    <col min="1025" max="1025" width="25.7109375" style="27" customWidth="1"/>
    <col min="1026" max="1026" width="66.7109375" style="27" customWidth="1"/>
    <col min="1027" max="1029" width="20.7109375" style="27" customWidth="1"/>
    <col min="1030" max="1280" width="9.140625" style="27" customWidth="1"/>
    <col min="1281" max="1281" width="25.7109375" style="27" customWidth="1"/>
    <col min="1282" max="1282" width="66.7109375" style="27" customWidth="1"/>
    <col min="1283" max="1285" width="20.7109375" style="27" customWidth="1"/>
    <col min="1286" max="1536" width="9.140625" style="27" customWidth="1"/>
    <col min="1537" max="1537" width="25.7109375" style="27" customWidth="1"/>
    <col min="1538" max="1538" width="66.7109375" style="27" customWidth="1"/>
    <col min="1539" max="1541" width="20.7109375" style="27" customWidth="1"/>
    <col min="1542" max="1792" width="9.140625" style="27" customWidth="1"/>
    <col min="1793" max="1793" width="25.7109375" style="27" customWidth="1"/>
    <col min="1794" max="1794" width="66.7109375" style="27" customWidth="1"/>
    <col min="1795" max="1797" width="20.7109375" style="27" customWidth="1"/>
    <col min="1798" max="2048" width="9.140625" style="27" customWidth="1"/>
    <col min="2049" max="2049" width="25.7109375" style="27" customWidth="1"/>
    <col min="2050" max="2050" width="66.7109375" style="27" customWidth="1"/>
    <col min="2051" max="2053" width="20.7109375" style="27" customWidth="1"/>
    <col min="2054" max="2304" width="9.140625" style="27" customWidth="1"/>
    <col min="2305" max="2305" width="25.7109375" style="27" customWidth="1"/>
    <col min="2306" max="2306" width="66.7109375" style="27" customWidth="1"/>
    <col min="2307" max="2309" width="20.7109375" style="27" customWidth="1"/>
    <col min="2310" max="2560" width="9.140625" style="27" customWidth="1"/>
    <col min="2561" max="2561" width="25.7109375" style="27" customWidth="1"/>
    <col min="2562" max="2562" width="66.7109375" style="27" customWidth="1"/>
    <col min="2563" max="2565" width="20.7109375" style="27" customWidth="1"/>
    <col min="2566" max="2816" width="9.140625" style="27" customWidth="1"/>
    <col min="2817" max="2817" width="25.7109375" style="27" customWidth="1"/>
    <col min="2818" max="2818" width="66.7109375" style="27" customWidth="1"/>
    <col min="2819" max="2821" width="20.7109375" style="27" customWidth="1"/>
    <col min="2822" max="3072" width="9.140625" style="27" customWidth="1"/>
    <col min="3073" max="3073" width="25.7109375" style="27" customWidth="1"/>
    <col min="3074" max="3074" width="66.7109375" style="27" customWidth="1"/>
    <col min="3075" max="3077" width="20.7109375" style="27" customWidth="1"/>
    <col min="3078" max="3328" width="9.140625" style="27" customWidth="1"/>
    <col min="3329" max="3329" width="25.7109375" style="27" customWidth="1"/>
    <col min="3330" max="3330" width="66.7109375" style="27" customWidth="1"/>
    <col min="3331" max="3333" width="20.7109375" style="27" customWidth="1"/>
    <col min="3334" max="3584" width="9.140625" style="27" customWidth="1"/>
    <col min="3585" max="3585" width="25.7109375" style="27" customWidth="1"/>
    <col min="3586" max="3586" width="66.7109375" style="27" customWidth="1"/>
    <col min="3587" max="3589" width="20.7109375" style="27" customWidth="1"/>
    <col min="3590" max="3840" width="9.140625" style="27" customWidth="1"/>
    <col min="3841" max="3841" width="25.7109375" style="27" customWidth="1"/>
    <col min="3842" max="3842" width="66.7109375" style="27" customWidth="1"/>
    <col min="3843" max="3845" width="20.7109375" style="27" customWidth="1"/>
    <col min="3846" max="4096" width="9.140625" style="27" customWidth="1"/>
    <col min="4097" max="4097" width="25.7109375" style="27" customWidth="1"/>
    <col min="4098" max="4098" width="66.7109375" style="27" customWidth="1"/>
    <col min="4099" max="4101" width="20.7109375" style="27" customWidth="1"/>
    <col min="4102" max="4352" width="9.140625" style="27" customWidth="1"/>
    <col min="4353" max="4353" width="25.7109375" style="27" customWidth="1"/>
    <col min="4354" max="4354" width="66.7109375" style="27" customWidth="1"/>
    <col min="4355" max="4357" width="20.7109375" style="27" customWidth="1"/>
    <col min="4358" max="4608" width="9.140625" style="27" customWidth="1"/>
    <col min="4609" max="4609" width="25.7109375" style="27" customWidth="1"/>
    <col min="4610" max="4610" width="66.7109375" style="27" customWidth="1"/>
    <col min="4611" max="4613" width="20.7109375" style="27" customWidth="1"/>
    <col min="4614" max="4864" width="9.140625" style="27" customWidth="1"/>
    <col min="4865" max="4865" width="25.7109375" style="27" customWidth="1"/>
    <col min="4866" max="4866" width="66.7109375" style="27" customWidth="1"/>
    <col min="4867" max="4869" width="20.7109375" style="27" customWidth="1"/>
    <col min="4870" max="5120" width="9.140625" style="27" customWidth="1"/>
    <col min="5121" max="5121" width="25.7109375" style="27" customWidth="1"/>
    <col min="5122" max="5122" width="66.7109375" style="27" customWidth="1"/>
    <col min="5123" max="5125" width="20.7109375" style="27" customWidth="1"/>
    <col min="5126" max="5376" width="9.140625" style="27" customWidth="1"/>
    <col min="5377" max="5377" width="25.7109375" style="27" customWidth="1"/>
    <col min="5378" max="5378" width="66.7109375" style="27" customWidth="1"/>
    <col min="5379" max="5381" width="20.7109375" style="27" customWidth="1"/>
    <col min="5382" max="5632" width="9.140625" style="27" customWidth="1"/>
    <col min="5633" max="5633" width="25.7109375" style="27" customWidth="1"/>
    <col min="5634" max="5634" width="66.7109375" style="27" customWidth="1"/>
    <col min="5635" max="5637" width="20.7109375" style="27" customWidth="1"/>
    <col min="5638" max="5888" width="9.140625" style="27" customWidth="1"/>
    <col min="5889" max="5889" width="25.7109375" style="27" customWidth="1"/>
    <col min="5890" max="5890" width="66.7109375" style="27" customWidth="1"/>
    <col min="5891" max="5893" width="20.7109375" style="27" customWidth="1"/>
    <col min="5894" max="6144" width="9.140625" style="27" customWidth="1"/>
    <col min="6145" max="6145" width="25.7109375" style="27" customWidth="1"/>
    <col min="6146" max="6146" width="66.7109375" style="27" customWidth="1"/>
    <col min="6147" max="6149" width="20.7109375" style="27" customWidth="1"/>
    <col min="6150" max="6400" width="9.140625" style="27" customWidth="1"/>
    <col min="6401" max="6401" width="25.7109375" style="27" customWidth="1"/>
    <col min="6402" max="6402" width="66.7109375" style="27" customWidth="1"/>
    <col min="6403" max="6405" width="20.7109375" style="27" customWidth="1"/>
    <col min="6406" max="6656" width="9.140625" style="27" customWidth="1"/>
    <col min="6657" max="6657" width="25.7109375" style="27" customWidth="1"/>
    <col min="6658" max="6658" width="66.7109375" style="27" customWidth="1"/>
    <col min="6659" max="6661" width="20.7109375" style="27" customWidth="1"/>
    <col min="6662" max="6912" width="9.140625" style="27" customWidth="1"/>
    <col min="6913" max="6913" width="25.7109375" style="27" customWidth="1"/>
    <col min="6914" max="6914" width="66.7109375" style="27" customWidth="1"/>
    <col min="6915" max="6917" width="20.7109375" style="27" customWidth="1"/>
    <col min="6918" max="7168" width="9.140625" style="27" customWidth="1"/>
    <col min="7169" max="7169" width="25.7109375" style="27" customWidth="1"/>
    <col min="7170" max="7170" width="66.7109375" style="27" customWidth="1"/>
    <col min="7171" max="7173" width="20.7109375" style="27" customWidth="1"/>
    <col min="7174" max="7424" width="9.140625" style="27" customWidth="1"/>
    <col min="7425" max="7425" width="25.7109375" style="27" customWidth="1"/>
    <col min="7426" max="7426" width="66.7109375" style="27" customWidth="1"/>
    <col min="7427" max="7429" width="20.7109375" style="27" customWidth="1"/>
    <col min="7430" max="7680" width="9.140625" style="27" customWidth="1"/>
    <col min="7681" max="7681" width="25.7109375" style="27" customWidth="1"/>
    <col min="7682" max="7682" width="66.7109375" style="27" customWidth="1"/>
    <col min="7683" max="7685" width="20.7109375" style="27" customWidth="1"/>
    <col min="7686" max="7936" width="9.140625" style="27" customWidth="1"/>
    <col min="7937" max="7937" width="25.7109375" style="27" customWidth="1"/>
    <col min="7938" max="7938" width="66.7109375" style="27" customWidth="1"/>
    <col min="7939" max="7941" width="20.7109375" style="27" customWidth="1"/>
    <col min="7942" max="8192" width="9.140625" style="27" customWidth="1"/>
    <col min="8193" max="8193" width="25.7109375" style="27" customWidth="1"/>
    <col min="8194" max="8194" width="66.7109375" style="27" customWidth="1"/>
    <col min="8195" max="8197" width="20.7109375" style="27" customWidth="1"/>
    <col min="8198" max="8448" width="9.140625" style="27" customWidth="1"/>
    <col min="8449" max="8449" width="25.7109375" style="27" customWidth="1"/>
    <col min="8450" max="8450" width="66.7109375" style="27" customWidth="1"/>
    <col min="8451" max="8453" width="20.7109375" style="27" customWidth="1"/>
    <col min="8454" max="8704" width="9.140625" style="27" customWidth="1"/>
    <col min="8705" max="8705" width="25.7109375" style="27" customWidth="1"/>
    <col min="8706" max="8706" width="66.7109375" style="27" customWidth="1"/>
    <col min="8707" max="8709" width="20.7109375" style="27" customWidth="1"/>
    <col min="8710" max="8960" width="9.140625" style="27" customWidth="1"/>
    <col min="8961" max="8961" width="25.7109375" style="27" customWidth="1"/>
    <col min="8962" max="8962" width="66.7109375" style="27" customWidth="1"/>
    <col min="8963" max="8965" width="20.7109375" style="27" customWidth="1"/>
    <col min="8966" max="9216" width="9.140625" style="27" customWidth="1"/>
    <col min="9217" max="9217" width="25.7109375" style="27" customWidth="1"/>
    <col min="9218" max="9218" width="66.7109375" style="27" customWidth="1"/>
    <col min="9219" max="9221" width="20.7109375" style="27" customWidth="1"/>
    <col min="9222" max="9472" width="9.140625" style="27" customWidth="1"/>
    <col min="9473" max="9473" width="25.7109375" style="27" customWidth="1"/>
    <col min="9474" max="9474" width="66.7109375" style="27" customWidth="1"/>
    <col min="9475" max="9477" width="20.7109375" style="27" customWidth="1"/>
    <col min="9478" max="9728" width="9.140625" style="27" customWidth="1"/>
    <col min="9729" max="9729" width="25.7109375" style="27" customWidth="1"/>
    <col min="9730" max="9730" width="66.7109375" style="27" customWidth="1"/>
    <col min="9731" max="9733" width="20.7109375" style="27" customWidth="1"/>
    <col min="9734" max="9984" width="9.140625" style="27" customWidth="1"/>
    <col min="9985" max="9985" width="25.7109375" style="27" customWidth="1"/>
    <col min="9986" max="9986" width="66.7109375" style="27" customWidth="1"/>
    <col min="9987" max="9989" width="20.7109375" style="27" customWidth="1"/>
    <col min="9990" max="10240" width="9.140625" style="27" customWidth="1"/>
    <col min="10241" max="10241" width="25.7109375" style="27" customWidth="1"/>
    <col min="10242" max="10242" width="66.7109375" style="27" customWidth="1"/>
    <col min="10243" max="10245" width="20.7109375" style="27" customWidth="1"/>
    <col min="10246" max="10496" width="9.140625" style="27" customWidth="1"/>
    <col min="10497" max="10497" width="25.7109375" style="27" customWidth="1"/>
    <col min="10498" max="10498" width="66.7109375" style="27" customWidth="1"/>
    <col min="10499" max="10501" width="20.7109375" style="27" customWidth="1"/>
    <col min="10502" max="10752" width="9.140625" style="27" customWidth="1"/>
    <col min="10753" max="10753" width="25.7109375" style="27" customWidth="1"/>
    <col min="10754" max="10754" width="66.7109375" style="27" customWidth="1"/>
    <col min="10755" max="10757" width="20.7109375" style="27" customWidth="1"/>
    <col min="10758" max="11008" width="9.140625" style="27" customWidth="1"/>
    <col min="11009" max="11009" width="25.7109375" style="27" customWidth="1"/>
    <col min="11010" max="11010" width="66.7109375" style="27" customWidth="1"/>
    <col min="11011" max="11013" width="20.7109375" style="27" customWidth="1"/>
    <col min="11014" max="11264" width="9.140625" style="27" customWidth="1"/>
    <col min="11265" max="11265" width="25.7109375" style="27" customWidth="1"/>
    <col min="11266" max="11266" width="66.7109375" style="27" customWidth="1"/>
    <col min="11267" max="11269" width="20.7109375" style="27" customWidth="1"/>
    <col min="11270" max="11520" width="9.140625" style="27" customWidth="1"/>
    <col min="11521" max="11521" width="25.7109375" style="27" customWidth="1"/>
    <col min="11522" max="11522" width="66.7109375" style="27" customWidth="1"/>
    <col min="11523" max="11525" width="20.7109375" style="27" customWidth="1"/>
    <col min="11526" max="11776" width="9.140625" style="27" customWidth="1"/>
    <col min="11777" max="11777" width="25.7109375" style="27" customWidth="1"/>
    <col min="11778" max="11778" width="66.7109375" style="27" customWidth="1"/>
    <col min="11779" max="11781" width="20.7109375" style="27" customWidth="1"/>
    <col min="11782" max="12032" width="9.140625" style="27" customWidth="1"/>
    <col min="12033" max="12033" width="25.7109375" style="27" customWidth="1"/>
    <col min="12034" max="12034" width="66.7109375" style="27" customWidth="1"/>
    <col min="12035" max="12037" width="20.7109375" style="27" customWidth="1"/>
    <col min="12038" max="12288" width="9.140625" style="27" customWidth="1"/>
    <col min="12289" max="12289" width="25.7109375" style="27" customWidth="1"/>
    <col min="12290" max="12290" width="66.7109375" style="27" customWidth="1"/>
    <col min="12291" max="12293" width="20.7109375" style="27" customWidth="1"/>
    <col min="12294" max="12544" width="9.140625" style="27" customWidth="1"/>
    <col min="12545" max="12545" width="25.7109375" style="27" customWidth="1"/>
    <col min="12546" max="12546" width="66.7109375" style="27" customWidth="1"/>
    <col min="12547" max="12549" width="20.7109375" style="27" customWidth="1"/>
    <col min="12550" max="12800" width="9.140625" style="27" customWidth="1"/>
    <col min="12801" max="12801" width="25.7109375" style="27" customWidth="1"/>
    <col min="12802" max="12802" width="66.7109375" style="27" customWidth="1"/>
    <col min="12803" max="12805" width="20.7109375" style="27" customWidth="1"/>
    <col min="12806" max="13056" width="9.140625" style="27" customWidth="1"/>
    <col min="13057" max="13057" width="25.7109375" style="27" customWidth="1"/>
    <col min="13058" max="13058" width="66.7109375" style="27" customWidth="1"/>
    <col min="13059" max="13061" width="20.7109375" style="27" customWidth="1"/>
    <col min="13062" max="13312" width="9.140625" style="27" customWidth="1"/>
    <col min="13313" max="13313" width="25.7109375" style="27" customWidth="1"/>
    <col min="13314" max="13314" width="66.7109375" style="27" customWidth="1"/>
    <col min="13315" max="13317" width="20.7109375" style="27" customWidth="1"/>
    <col min="13318" max="13568" width="9.140625" style="27" customWidth="1"/>
    <col min="13569" max="13569" width="25.7109375" style="27" customWidth="1"/>
    <col min="13570" max="13570" width="66.7109375" style="27" customWidth="1"/>
    <col min="13571" max="13573" width="20.7109375" style="27" customWidth="1"/>
    <col min="13574" max="13824" width="9.140625" style="27" customWidth="1"/>
    <col min="13825" max="13825" width="25.7109375" style="27" customWidth="1"/>
    <col min="13826" max="13826" width="66.7109375" style="27" customWidth="1"/>
    <col min="13827" max="13829" width="20.7109375" style="27" customWidth="1"/>
    <col min="13830" max="14080" width="9.140625" style="27" customWidth="1"/>
    <col min="14081" max="14081" width="25.7109375" style="27" customWidth="1"/>
    <col min="14082" max="14082" width="66.7109375" style="27" customWidth="1"/>
    <col min="14083" max="14085" width="20.7109375" style="27" customWidth="1"/>
    <col min="14086" max="14336" width="9.140625" style="27" customWidth="1"/>
    <col min="14337" max="14337" width="25.7109375" style="27" customWidth="1"/>
    <col min="14338" max="14338" width="66.7109375" style="27" customWidth="1"/>
    <col min="14339" max="14341" width="20.7109375" style="27" customWidth="1"/>
    <col min="14342" max="14592" width="9.140625" style="27" customWidth="1"/>
    <col min="14593" max="14593" width="25.7109375" style="27" customWidth="1"/>
    <col min="14594" max="14594" width="66.7109375" style="27" customWidth="1"/>
    <col min="14595" max="14597" width="20.7109375" style="27" customWidth="1"/>
    <col min="14598" max="14848" width="9.140625" style="27" customWidth="1"/>
    <col min="14849" max="14849" width="25.7109375" style="27" customWidth="1"/>
    <col min="14850" max="14850" width="66.7109375" style="27" customWidth="1"/>
    <col min="14851" max="14853" width="20.7109375" style="27" customWidth="1"/>
    <col min="14854" max="15104" width="9.140625" style="27" customWidth="1"/>
    <col min="15105" max="15105" width="25.7109375" style="27" customWidth="1"/>
    <col min="15106" max="15106" width="66.7109375" style="27" customWidth="1"/>
    <col min="15107" max="15109" width="20.7109375" style="27" customWidth="1"/>
    <col min="15110" max="15360" width="9.140625" style="27" customWidth="1"/>
    <col min="15361" max="15361" width="25.7109375" style="27" customWidth="1"/>
    <col min="15362" max="15362" width="66.7109375" style="27" customWidth="1"/>
    <col min="15363" max="15365" width="20.7109375" style="27" customWidth="1"/>
    <col min="15366" max="15616" width="9.140625" style="27" customWidth="1"/>
    <col min="15617" max="15617" width="25.7109375" style="27" customWidth="1"/>
    <col min="15618" max="15618" width="66.7109375" style="27" customWidth="1"/>
    <col min="15619" max="15621" width="20.7109375" style="27" customWidth="1"/>
    <col min="15622" max="15872" width="9.140625" style="27" customWidth="1"/>
    <col min="15873" max="15873" width="25.7109375" style="27" customWidth="1"/>
    <col min="15874" max="15874" width="66.7109375" style="27" customWidth="1"/>
    <col min="15875" max="15877" width="20.7109375" style="27" customWidth="1"/>
    <col min="15878" max="16128" width="9.140625" style="27" customWidth="1"/>
    <col min="16129" max="16129" width="25.7109375" style="27" customWidth="1"/>
    <col min="16130" max="16130" width="66.7109375" style="27" customWidth="1"/>
    <col min="16131" max="16133" width="20.7109375" style="27" customWidth="1"/>
    <col min="16134" max="16384" width="9.140625" style="27" customWidth="1"/>
  </cols>
  <sheetData>
    <row r="1" spans="1:5" ht="12.75" customHeight="1">
      <c r="A1" s="35"/>
      <c r="B1" s="26"/>
      <c r="C1" s="26"/>
      <c r="D1" s="26"/>
      <c r="E1" s="26"/>
    </row>
    <row r="2" spans="1:5" ht="12.75" customHeight="1">
      <c r="A2" s="35"/>
      <c r="B2" s="36" t="s">
        <v>0</v>
      </c>
      <c r="C2" s="26"/>
      <c r="D2" s="26"/>
      <c r="E2" s="26"/>
    </row>
    <row r="3" spans="1:5" ht="20.1" customHeight="1">
      <c r="A3" s="35"/>
      <c r="B3" s="35"/>
      <c r="C3" s="26"/>
      <c r="D3" s="26"/>
      <c r="E3" s="26"/>
    </row>
    <row r="4" spans="1:5" ht="20.1" customHeight="1">
      <c r="A4" s="26"/>
      <c r="B4" s="37" t="s">
        <v>185</v>
      </c>
      <c r="C4" s="35"/>
      <c r="D4" s="35"/>
      <c r="E4" s="26"/>
    </row>
    <row r="5" spans="1:5" ht="12.75" customHeight="1">
      <c r="A5" s="26"/>
      <c r="B5" s="35"/>
      <c r="C5" s="35"/>
      <c r="D5" s="35"/>
      <c r="E5" s="26"/>
    </row>
    <row r="6" spans="1:5" ht="12.75" customHeight="1">
      <c r="A6" s="26"/>
      <c r="B6" s="28" t="s">
        <v>1</v>
      </c>
      <c r="C6" s="29">
        <f>SUM(C10:C10)</f>
        <v>0</v>
      </c>
      <c r="D6" s="26"/>
      <c r="E6" s="26"/>
    </row>
    <row r="7" spans="1:5" ht="12.75" customHeight="1">
      <c r="A7" s="26"/>
      <c r="B7" s="28" t="s">
        <v>2</v>
      </c>
      <c r="C7" s="29">
        <f>SUM(E10:E10)</f>
        <v>0</v>
      </c>
      <c r="D7" s="26"/>
      <c r="E7" s="26"/>
    </row>
    <row r="8" spans="1:5" ht="12.75" customHeight="1">
      <c r="A8" s="30"/>
      <c r="B8" s="30"/>
      <c r="C8" s="30"/>
      <c r="D8" s="30"/>
      <c r="E8" s="30"/>
    </row>
    <row r="9" spans="1:5" ht="12.75" customHeight="1">
      <c r="A9" s="31" t="s">
        <v>3</v>
      </c>
      <c r="B9" s="31" t="s">
        <v>4</v>
      </c>
      <c r="C9" s="31" t="s">
        <v>5</v>
      </c>
      <c r="D9" s="31" t="s">
        <v>6</v>
      </c>
      <c r="E9" s="31" t="s">
        <v>7</v>
      </c>
    </row>
    <row r="10" spans="1:5" ht="12.75" customHeight="1">
      <c r="A10" s="32" t="s">
        <v>19</v>
      </c>
      <c r="B10" s="32" t="s">
        <v>20</v>
      </c>
      <c r="C10" s="33">
        <f>Sheet2!I3</f>
        <v>0</v>
      </c>
      <c r="D10" s="33">
        <f>Sheet2!O2</f>
        <v>0</v>
      </c>
      <c r="E10" s="33">
        <f>C10+D10</f>
        <v>0</v>
      </c>
    </row>
  </sheetData>
  <mergeCells count="4">
    <mergeCell ref="A1:A3"/>
    <mergeCell ref="B2:B3"/>
    <mergeCell ref="B4:D4"/>
    <mergeCell ref="B5:D5"/>
  </mergeCells>
  <printOptions gridLines="1" horizontalCentered="1"/>
  <pageMargins left="0.35433070866141736" right="0.35433070866141736" top="0.984251968503937" bottom="0.984251968503937" header="0.5118110236220472" footer="0.5118110236220472"/>
  <pageSetup fitToHeight="0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workbookViewId="0" topLeftCell="A1">
      <pane ySplit="7" topLeftCell="A8" activePane="bottomLeft" state="frozen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3" width="10.57421875" style="0" customWidth="1"/>
    <col min="4" max="4" width="8.28125" style="0" customWidth="1"/>
    <col min="5" max="5" width="70.7109375" style="0" customWidth="1"/>
    <col min="6" max="6" width="6.8515625" style="0" customWidth="1"/>
    <col min="7" max="8" width="12.57421875" style="0" customWidth="1"/>
    <col min="9" max="9" width="19.00390625" style="0" customWidth="1"/>
    <col min="15" max="18" width="9.140625" style="0" hidden="1" customWidth="1"/>
  </cols>
  <sheetData>
    <row r="1" spans="1:16" ht="12.75" customHeight="1">
      <c r="A1" t="s">
        <v>8</v>
      </c>
      <c r="B1" s="1"/>
      <c r="C1" s="1"/>
      <c r="D1" s="1"/>
      <c r="E1" s="1"/>
      <c r="F1" s="1"/>
      <c r="G1" s="1"/>
      <c r="H1" s="1"/>
      <c r="I1" s="1"/>
      <c r="P1" t="s">
        <v>18</v>
      </c>
    </row>
    <row r="2" spans="2:16" ht="24.95" customHeight="1">
      <c r="B2" s="1"/>
      <c r="C2" s="1"/>
      <c r="D2" s="1"/>
      <c r="E2" s="2" t="s">
        <v>10</v>
      </c>
      <c r="F2" s="1"/>
      <c r="G2" s="1"/>
      <c r="H2" s="3"/>
      <c r="I2" s="3"/>
      <c r="O2">
        <f>0+O8+O13+O54+O59+O68+O93</f>
        <v>0</v>
      </c>
      <c r="P2" t="s">
        <v>18</v>
      </c>
    </row>
    <row r="3" spans="1:16" ht="15" customHeight="1">
      <c r="A3" t="s">
        <v>9</v>
      </c>
      <c r="B3" s="6" t="s">
        <v>11</v>
      </c>
      <c r="C3" s="39"/>
      <c r="D3" s="40"/>
      <c r="E3" s="7" t="s">
        <v>12</v>
      </c>
      <c r="F3" s="1"/>
      <c r="G3" s="5"/>
      <c r="H3" s="4" t="s">
        <v>19</v>
      </c>
      <c r="I3" s="34">
        <f>0+I8+I13+I54+I59+I68+I93</f>
        <v>0</v>
      </c>
      <c r="O3" t="s">
        <v>15</v>
      </c>
      <c r="P3" t="s">
        <v>18</v>
      </c>
    </row>
    <row r="4" spans="1:16" ht="15" customHeight="1">
      <c r="A4" t="s">
        <v>13</v>
      </c>
      <c r="B4" s="9" t="s">
        <v>14</v>
      </c>
      <c r="C4" s="41" t="s">
        <v>19</v>
      </c>
      <c r="D4" s="42"/>
      <c r="E4" s="10" t="s">
        <v>20</v>
      </c>
      <c r="F4" s="3"/>
      <c r="G4" s="3"/>
      <c r="H4" s="11"/>
      <c r="I4" s="11"/>
      <c r="O4" t="s">
        <v>16</v>
      </c>
      <c r="P4" t="s">
        <v>18</v>
      </c>
    </row>
    <row r="5" spans="1:16" ht="12.75" customHeight="1">
      <c r="A5" s="38" t="s">
        <v>21</v>
      </c>
      <c r="B5" s="38" t="s">
        <v>23</v>
      </c>
      <c r="C5" s="38" t="s">
        <v>25</v>
      </c>
      <c r="D5" s="38" t="s">
        <v>26</v>
      </c>
      <c r="E5" s="38" t="s">
        <v>28</v>
      </c>
      <c r="F5" s="38" t="s">
        <v>30</v>
      </c>
      <c r="G5" s="38" t="s">
        <v>32</v>
      </c>
      <c r="H5" s="38" t="s">
        <v>34</v>
      </c>
      <c r="I5" s="38"/>
      <c r="O5" t="s">
        <v>17</v>
      </c>
      <c r="P5" t="s">
        <v>18</v>
      </c>
    </row>
    <row r="6" spans="1:9" ht="12.75" customHeight="1">
      <c r="A6" s="38"/>
      <c r="B6" s="38"/>
      <c r="C6" s="38"/>
      <c r="D6" s="38"/>
      <c r="E6" s="38"/>
      <c r="F6" s="38"/>
      <c r="G6" s="38"/>
      <c r="H6" s="8" t="s">
        <v>35</v>
      </c>
      <c r="I6" s="8" t="s">
        <v>37</v>
      </c>
    </row>
    <row r="7" spans="1:9" ht="12.75" customHeight="1">
      <c r="A7" s="8" t="s">
        <v>22</v>
      </c>
      <c r="B7" s="8" t="s">
        <v>24</v>
      </c>
      <c r="C7" s="8" t="s">
        <v>18</v>
      </c>
      <c r="D7" s="8" t="s">
        <v>27</v>
      </c>
      <c r="E7" s="8" t="s">
        <v>29</v>
      </c>
      <c r="F7" s="8" t="s">
        <v>31</v>
      </c>
      <c r="G7" s="8" t="s">
        <v>33</v>
      </c>
      <c r="H7" s="8" t="s">
        <v>36</v>
      </c>
      <c r="I7" s="8" t="s">
        <v>38</v>
      </c>
    </row>
    <row r="8" spans="1:18" ht="12.75" customHeight="1">
      <c r="A8" s="11" t="s">
        <v>39</v>
      </c>
      <c r="B8" s="11"/>
      <c r="C8" s="13" t="s">
        <v>22</v>
      </c>
      <c r="D8" s="11"/>
      <c r="E8" s="14" t="s">
        <v>40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41</v>
      </c>
      <c r="B9" s="16" t="s">
        <v>24</v>
      </c>
      <c r="C9" s="16" t="s">
        <v>42</v>
      </c>
      <c r="D9" s="12" t="s">
        <v>19</v>
      </c>
      <c r="E9" s="17" t="s">
        <v>43</v>
      </c>
      <c r="F9" s="18" t="s">
        <v>44</v>
      </c>
      <c r="G9" s="19">
        <v>1</v>
      </c>
      <c r="H9" s="19"/>
      <c r="I9" s="19">
        <f>ROUND(ROUND(H9,2)*ROUND(G9,2),2)</f>
        <v>0</v>
      </c>
      <c r="O9">
        <f>(I9*21)/100</f>
        <v>0</v>
      </c>
      <c r="P9" t="s">
        <v>18</v>
      </c>
    </row>
    <row r="10" spans="1:5" ht="12.75">
      <c r="A10" s="20" t="s">
        <v>45</v>
      </c>
      <c r="E10" s="21" t="s">
        <v>46</v>
      </c>
    </row>
    <row r="11" spans="1:5" ht="12.75">
      <c r="A11" s="22" t="s">
        <v>47</v>
      </c>
      <c r="E11" s="23" t="s">
        <v>19</v>
      </c>
    </row>
    <row r="12" spans="1:5" ht="12.75">
      <c r="A12" t="s">
        <v>48</v>
      </c>
      <c r="E12" s="21" t="s">
        <v>49</v>
      </c>
    </row>
    <row r="13" spans="1:18" ht="12.75" customHeight="1">
      <c r="A13" s="3" t="s">
        <v>39</v>
      </c>
      <c r="B13" s="3"/>
      <c r="C13" s="24" t="s">
        <v>24</v>
      </c>
      <c r="D13" s="3"/>
      <c r="E13" s="14" t="s">
        <v>50</v>
      </c>
      <c r="F13" s="3"/>
      <c r="G13" s="3"/>
      <c r="H13" s="3"/>
      <c r="I13" s="25">
        <f>0+Q13</f>
        <v>0</v>
      </c>
      <c r="O13">
        <f>0+R13</f>
        <v>0</v>
      </c>
      <c r="Q13">
        <f>0+I14+I18+I22+I26+I30+I34+I38+I42+I46+I50</f>
        <v>0</v>
      </c>
      <c r="R13">
        <f>0+O14+O18+O22+O26+O30+O34+O38+O42+O46+O50</f>
        <v>0</v>
      </c>
    </row>
    <row r="14" spans="1:16" ht="12.75">
      <c r="A14" s="12" t="s">
        <v>41</v>
      </c>
      <c r="B14" s="16" t="s">
        <v>18</v>
      </c>
      <c r="C14" s="16" t="s">
        <v>51</v>
      </c>
      <c r="D14" s="12" t="s">
        <v>19</v>
      </c>
      <c r="E14" s="17" t="s">
        <v>52</v>
      </c>
      <c r="F14" s="18" t="s">
        <v>53</v>
      </c>
      <c r="G14" s="19">
        <v>500</v>
      </c>
      <c r="H14" s="19"/>
      <c r="I14" s="19">
        <f>ROUND(ROUND(H14,2)*ROUND(G14,2),2)</f>
        <v>0</v>
      </c>
      <c r="O14">
        <f>(I14*21)/100</f>
        <v>0</v>
      </c>
      <c r="P14" t="s">
        <v>18</v>
      </c>
    </row>
    <row r="15" spans="1:5" ht="12.75">
      <c r="A15" s="20" t="s">
        <v>45</v>
      </c>
      <c r="E15" s="21" t="s">
        <v>54</v>
      </c>
    </row>
    <row r="16" spans="1:5" ht="12.75">
      <c r="A16" s="22" t="s">
        <v>47</v>
      </c>
      <c r="E16" s="23" t="s">
        <v>19</v>
      </c>
    </row>
    <row r="17" spans="1:5" ht="38.25">
      <c r="A17" t="s">
        <v>48</v>
      </c>
      <c r="E17" s="21" t="s">
        <v>55</v>
      </c>
    </row>
    <row r="18" spans="1:16" ht="12.75">
      <c r="A18" s="12" t="s">
        <v>41</v>
      </c>
      <c r="B18" s="16" t="s">
        <v>27</v>
      </c>
      <c r="C18" s="16" t="s">
        <v>56</v>
      </c>
      <c r="D18" s="12" t="s">
        <v>19</v>
      </c>
      <c r="E18" s="17" t="s">
        <v>57</v>
      </c>
      <c r="F18" s="18" t="s">
        <v>58</v>
      </c>
      <c r="G18" s="19">
        <v>8</v>
      </c>
      <c r="H18" s="19"/>
      <c r="I18" s="19">
        <f>ROUND(ROUND(H18,2)*ROUND(G18,2),2)</f>
        <v>0</v>
      </c>
      <c r="O18">
        <f>(I18*21)/100</f>
        <v>0</v>
      </c>
      <c r="P18" t="s">
        <v>18</v>
      </c>
    </row>
    <row r="19" spans="1:5" ht="51">
      <c r="A19" s="20" t="s">
        <v>45</v>
      </c>
      <c r="E19" s="21" t="s">
        <v>59</v>
      </c>
    </row>
    <row r="20" spans="1:5" ht="12.75">
      <c r="A20" s="22" t="s">
        <v>47</v>
      </c>
      <c r="E20" s="23" t="s">
        <v>19</v>
      </c>
    </row>
    <row r="21" spans="1:5" ht="114.75">
      <c r="A21" t="s">
        <v>48</v>
      </c>
      <c r="E21" s="21" t="s">
        <v>60</v>
      </c>
    </row>
    <row r="22" spans="1:16" ht="12.75">
      <c r="A22" s="12" t="s">
        <v>41</v>
      </c>
      <c r="B22" s="16" t="s">
        <v>29</v>
      </c>
      <c r="C22" s="16" t="s">
        <v>61</v>
      </c>
      <c r="D22" s="12" t="s">
        <v>19</v>
      </c>
      <c r="E22" s="17" t="s">
        <v>62</v>
      </c>
      <c r="F22" s="18" t="s">
        <v>63</v>
      </c>
      <c r="G22" s="19">
        <v>252.65</v>
      </c>
      <c r="H22" s="19"/>
      <c r="I22" s="19">
        <f>ROUND(ROUND(H22,2)*ROUND(G22,2),2)</f>
        <v>0</v>
      </c>
      <c r="O22">
        <f>(I22*21)/100</f>
        <v>0</v>
      </c>
      <c r="P22" t="s">
        <v>18</v>
      </c>
    </row>
    <row r="23" spans="1:5" ht="12.75">
      <c r="A23" s="20" t="s">
        <v>45</v>
      </c>
      <c r="E23" s="21" t="s">
        <v>64</v>
      </c>
    </row>
    <row r="24" spans="1:5" ht="89.25">
      <c r="A24" s="22" t="s">
        <v>47</v>
      </c>
      <c r="E24" s="23" t="s">
        <v>65</v>
      </c>
    </row>
    <row r="25" spans="1:5" ht="369.75">
      <c r="A25" t="s">
        <v>48</v>
      </c>
      <c r="E25" s="21" t="s">
        <v>66</v>
      </c>
    </row>
    <row r="26" spans="1:16" ht="12.75">
      <c r="A26" s="12" t="s">
        <v>41</v>
      </c>
      <c r="B26" s="16" t="s">
        <v>31</v>
      </c>
      <c r="C26" s="16" t="s">
        <v>67</v>
      </c>
      <c r="D26" s="12" t="s">
        <v>19</v>
      </c>
      <c r="E26" s="17" t="s">
        <v>68</v>
      </c>
      <c r="F26" s="18" t="s">
        <v>69</v>
      </c>
      <c r="G26" s="19">
        <v>1148</v>
      </c>
      <c r="H26" s="19"/>
      <c r="I26" s="19">
        <f>ROUND(ROUND(H26,2)*ROUND(G26,2),2)</f>
        <v>0</v>
      </c>
      <c r="O26">
        <f>(I26*21)/100</f>
        <v>0</v>
      </c>
      <c r="P26" t="s">
        <v>18</v>
      </c>
    </row>
    <row r="27" spans="1:5" ht="12.75">
      <c r="A27" s="20" t="s">
        <v>45</v>
      </c>
      <c r="E27" s="21" t="s">
        <v>70</v>
      </c>
    </row>
    <row r="28" spans="1:5" ht="38.25">
      <c r="A28" s="22" t="s">
        <v>47</v>
      </c>
      <c r="E28" s="23" t="s">
        <v>71</v>
      </c>
    </row>
    <row r="29" spans="1:5" ht="63.75">
      <c r="A29" t="s">
        <v>48</v>
      </c>
      <c r="E29" s="21" t="s">
        <v>72</v>
      </c>
    </row>
    <row r="30" spans="1:16" ht="12.75">
      <c r="A30" s="12" t="s">
        <v>41</v>
      </c>
      <c r="B30" s="16" t="s">
        <v>33</v>
      </c>
      <c r="C30" s="16" t="s">
        <v>73</v>
      </c>
      <c r="D30" s="12" t="s">
        <v>19</v>
      </c>
      <c r="E30" s="17" t="s">
        <v>74</v>
      </c>
      <c r="F30" s="18" t="s">
        <v>69</v>
      </c>
      <c r="G30" s="19">
        <v>11</v>
      </c>
      <c r="H30" s="19"/>
      <c r="I30" s="19">
        <f>ROUND(ROUND(H30,2)*ROUND(G30,2),2)</f>
        <v>0</v>
      </c>
      <c r="O30">
        <f>(I30*21)/100</f>
        <v>0</v>
      </c>
      <c r="P30" t="s">
        <v>18</v>
      </c>
    </row>
    <row r="31" spans="1:5" ht="25.5">
      <c r="A31" s="20" t="s">
        <v>45</v>
      </c>
      <c r="E31" s="21" t="s">
        <v>75</v>
      </c>
    </row>
    <row r="32" spans="1:5" ht="12.75">
      <c r="A32" s="22" t="s">
        <v>47</v>
      </c>
      <c r="E32" s="23" t="s">
        <v>19</v>
      </c>
    </row>
    <row r="33" spans="1:5" ht="63.75">
      <c r="A33" t="s">
        <v>48</v>
      </c>
      <c r="E33" s="21" t="s">
        <v>72</v>
      </c>
    </row>
    <row r="34" spans="1:16" ht="12.75">
      <c r="A34" s="12" t="s">
        <v>41</v>
      </c>
      <c r="B34" s="16" t="s">
        <v>76</v>
      </c>
      <c r="C34" s="16" t="s">
        <v>77</v>
      </c>
      <c r="D34" s="12" t="s">
        <v>19</v>
      </c>
      <c r="E34" s="17" t="s">
        <v>78</v>
      </c>
      <c r="F34" s="18" t="s">
        <v>69</v>
      </c>
      <c r="G34" s="19">
        <v>42</v>
      </c>
      <c r="H34" s="19"/>
      <c r="I34" s="19">
        <f>ROUND(ROUND(H34,2)*ROUND(G34,2),2)</f>
        <v>0</v>
      </c>
      <c r="O34">
        <f>(I34*21)/100</f>
        <v>0</v>
      </c>
      <c r="P34" t="s">
        <v>18</v>
      </c>
    </row>
    <row r="35" spans="1:5" ht="25.5">
      <c r="A35" s="20" t="s">
        <v>45</v>
      </c>
      <c r="E35" s="21" t="s">
        <v>79</v>
      </c>
    </row>
    <row r="36" spans="1:5" ht="76.5">
      <c r="A36" s="22" t="s">
        <v>47</v>
      </c>
      <c r="E36" s="23" t="s">
        <v>80</v>
      </c>
    </row>
    <row r="37" spans="1:5" ht="63.75">
      <c r="A37" t="s">
        <v>48</v>
      </c>
      <c r="E37" s="21" t="s">
        <v>72</v>
      </c>
    </row>
    <row r="38" spans="1:16" ht="12.75">
      <c r="A38" s="12" t="s">
        <v>41</v>
      </c>
      <c r="B38" s="16" t="s">
        <v>81</v>
      </c>
      <c r="C38" s="16" t="s">
        <v>82</v>
      </c>
      <c r="D38" s="12" t="s">
        <v>19</v>
      </c>
      <c r="E38" s="17" t="s">
        <v>83</v>
      </c>
      <c r="F38" s="18" t="s">
        <v>63</v>
      </c>
      <c r="G38" s="19">
        <v>252.65</v>
      </c>
      <c r="H38" s="19"/>
      <c r="I38" s="19">
        <f>ROUND(ROUND(H38,2)*ROUND(G38,2),2)</f>
        <v>0</v>
      </c>
      <c r="O38">
        <f>(I38*21)/100</f>
        <v>0</v>
      </c>
      <c r="P38" t="s">
        <v>18</v>
      </c>
    </row>
    <row r="39" spans="1:5" ht="12.75">
      <c r="A39" s="20" t="s">
        <v>45</v>
      </c>
      <c r="E39" s="21" t="s">
        <v>19</v>
      </c>
    </row>
    <row r="40" spans="1:5" ht="12.75">
      <c r="A40" s="22" t="s">
        <v>47</v>
      </c>
      <c r="E40" s="23" t="s">
        <v>84</v>
      </c>
    </row>
    <row r="41" spans="1:5" ht="191.25">
      <c r="A41" t="s">
        <v>48</v>
      </c>
      <c r="E41" s="21" t="s">
        <v>85</v>
      </c>
    </row>
    <row r="42" spans="1:16" ht="12.75">
      <c r="A42" s="12" t="s">
        <v>41</v>
      </c>
      <c r="B42" s="16" t="s">
        <v>36</v>
      </c>
      <c r="C42" s="16" t="s">
        <v>86</v>
      </c>
      <c r="D42" s="12" t="s">
        <v>19</v>
      </c>
      <c r="E42" s="17" t="s">
        <v>87</v>
      </c>
      <c r="F42" s="18" t="s">
        <v>63</v>
      </c>
      <c r="G42" s="19">
        <v>45.01</v>
      </c>
      <c r="H42" s="19"/>
      <c r="I42" s="19">
        <f>ROUND(ROUND(H42,2)*ROUND(G42,2),2)</f>
        <v>0</v>
      </c>
      <c r="O42">
        <f>(I42*21)/100</f>
        <v>0</v>
      </c>
      <c r="P42" t="s">
        <v>18</v>
      </c>
    </row>
    <row r="43" spans="1:5" ht="12.75">
      <c r="A43" s="20" t="s">
        <v>45</v>
      </c>
      <c r="E43" s="21" t="s">
        <v>19</v>
      </c>
    </row>
    <row r="44" spans="1:5" ht="12.75">
      <c r="A44" s="22" t="s">
        <v>47</v>
      </c>
      <c r="E44" s="23" t="s">
        <v>88</v>
      </c>
    </row>
    <row r="45" spans="1:5" ht="280.5">
      <c r="A45" t="s">
        <v>48</v>
      </c>
      <c r="E45" s="21" t="s">
        <v>89</v>
      </c>
    </row>
    <row r="46" spans="1:16" ht="12.75">
      <c r="A46" s="12" t="s">
        <v>41</v>
      </c>
      <c r="B46" s="16" t="s">
        <v>38</v>
      </c>
      <c r="C46" s="16" t="s">
        <v>90</v>
      </c>
      <c r="D46" s="12" t="s">
        <v>19</v>
      </c>
      <c r="E46" s="17" t="s">
        <v>91</v>
      </c>
      <c r="F46" s="18" t="s">
        <v>63</v>
      </c>
      <c r="G46" s="19">
        <v>140.51</v>
      </c>
      <c r="H46" s="19"/>
      <c r="I46" s="19">
        <f>ROUND(ROUND(H46,2)*ROUND(G46,2),2)</f>
        <v>0</v>
      </c>
      <c r="O46">
        <f>(I46*21)/100</f>
        <v>0</v>
      </c>
      <c r="P46" t="s">
        <v>18</v>
      </c>
    </row>
    <row r="47" spans="1:5" ht="12.75">
      <c r="A47" s="20" t="s">
        <v>45</v>
      </c>
      <c r="E47" s="21" t="s">
        <v>92</v>
      </c>
    </row>
    <row r="48" spans="1:5" ht="63.75">
      <c r="A48" s="22" t="s">
        <v>47</v>
      </c>
      <c r="E48" s="23" t="s">
        <v>93</v>
      </c>
    </row>
    <row r="49" spans="1:5" ht="242.25">
      <c r="A49" t="s">
        <v>48</v>
      </c>
      <c r="E49" s="21" t="s">
        <v>94</v>
      </c>
    </row>
    <row r="50" spans="1:16" ht="12.75">
      <c r="A50" s="12" t="s">
        <v>41</v>
      </c>
      <c r="B50" s="16" t="s">
        <v>95</v>
      </c>
      <c r="C50" s="16" t="s">
        <v>96</v>
      </c>
      <c r="D50" s="12" t="s">
        <v>19</v>
      </c>
      <c r="E50" s="17" t="s">
        <v>97</v>
      </c>
      <c r="F50" s="18" t="s">
        <v>53</v>
      </c>
      <c r="G50" s="19">
        <v>243.15</v>
      </c>
      <c r="H50" s="19"/>
      <c r="I50" s="19">
        <f>ROUND(ROUND(H50,2)*ROUND(G50,2),2)</f>
        <v>0</v>
      </c>
      <c r="O50">
        <f>(I50*21)/100</f>
        <v>0</v>
      </c>
      <c r="P50" t="s">
        <v>18</v>
      </c>
    </row>
    <row r="51" spans="1:5" ht="12.75">
      <c r="A51" s="20" t="s">
        <v>45</v>
      </c>
      <c r="E51" s="21" t="s">
        <v>98</v>
      </c>
    </row>
    <row r="52" spans="1:5" ht="38.25">
      <c r="A52" s="22" t="s">
        <v>47</v>
      </c>
      <c r="E52" s="23" t="s">
        <v>99</v>
      </c>
    </row>
    <row r="53" spans="1:5" ht="25.5">
      <c r="A53" t="s">
        <v>48</v>
      </c>
      <c r="E53" s="21" t="s">
        <v>100</v>
      </c>
    </row>
    <row r="54" spans="1:18" ht="12.75" customHeight="1">
      <c r="A54" s="3" t="s">
        <v>39</v>
      </c>
      <c r="B54" s="3"/>
      <c r="C54" s="24" t="s">
        <v>18</v>
      </c>
      <c r="D54" s="3"/>
      <c r="E54" s="14" t="s">
        <v>101</v>
      </c>
      <c r="F54" s="3"/>
      <c r="G54" s="3"/>
      <c r="H54" s="3"/>
      <c r="I54" s="25">
        <f>0+Q54</f>
        <v>0</v>
      </c>
      <c r="O54">
        <f>0+R54</f>
        <v>0</v>
      </c>
      <c r="Q54">
        <f>0+I55</f>
        <v>0</v>
      </c>
      <c r="R54">
        <f>0+O55</f>
        <v>0</v>
      </c>
    </row>
    <row r="55" spans="1:16" ht="12.75">
      <c r="A55" s="12" t="s">
        <v>41</v>
      </c>
      <c r="B55" s="16" t="s">
        <v>102</v>
      </c>
      <c r="C55" s="16" t="s">
        <v>103</v>
      </c>
      <c r="D55" s="12" t="s">
        <v>19</v>
      </c>
      <c r="E55" s="17" t="s">
        <v>104</v>
      </c>
      <c r="F55" s="18" t="s">
        <v>53</v>
      </c>
      <c r="G55" s="19">
        <v>263.95</v>
      </c>
      <c r="H55" s="19"/>
      <c r="I55" s="19">
        <f>ROUND(ROUND(H55,2)*ROUND(G55,2),2)</f>
        <v>0</v>
      </c>
      <c r="O55">
        <f>(I55*21)/100</f>
        <v>0</v>
      </c>
      <c r="P55" t="s">
        <v>18</v>
      </c>
    </row>
    <row r="56" spans="1:5" ht="63.75">
      <c r="A56" s="20" t="s">
        <v>45</v>
      </c>
      <c r="E56" s="21" t="s">
        <v>105</v>
      </c>
    </row>
    <row r="57" spans="1:5" ht="51">
      <c r="A57" s="22" t="s">
        <v>47</v>
      </c>
      <c r="E57" s="23" t="s">
        <v>106</v>
      </c>
    </row>
    <row r="58" spans="1:5" ht="12.75">
      <c r="A58" t="s">
        <v>48</v>
      </c>
      <c r="E58" s="21" t="s">
        <v>19</v>
      </c>
    </row>
    <row r="59" spans="1:18" ht="12.75" customHeight="1">
      <c r="A59" s="3" t="s">
        <v>39</v>
      </c>
      <c r="B59" s="3"/>
      <c r="C59" s="24" t="s">
        <v>29</v>
      </c>
      <c r="D59" s="3"/>
      <c r="E59" s="14" t="s">
        <v>107</v>
      </c>
      <c r="F59" s="3"/>
      <c r="G59" s="3"/>
      <c r="H59" s="3"/>
      <c r="I59" s="25">
        <f>0+Q59</f>
        <v>0</v>
      </c>
      <c r="O59">
        <f>0+R59</f>
        <v>0</v>
      </c>
      <c r="Q59">
        <f>0+I60+I64</f>
        <v>0</v>
      </c>
      <c r="R59">
        <f>0+O60+O64</f>
        <v>0</v>
      </c>
    </row>
    <row r="60" spans="1:16" ht="12.75">
      <c r="A60" s="12" t="s">
        <v>41</v>
      </c>
      <c r="B60" s="16" t="s">
        <v>108</v>
      </c>
      <c r="C60" s="16" t="s">
        <v>109</v>
      </c>
      <c r="D60" s="12" t="s">
        <v>19</v>
      </c>
      <c r="E60" s="17" t="s">
        <v>110</v>
      </c>
      <c r="F60" s="18" t="s">
        <v>63</v>
      </c>
      <c r="G60" s="19">
        <v>3.96</v>
      </c>
      <c r="H60" s="19"/>
      <c r="I60" s="19">
        <f>ROUND(ROUND(H60,2)*ROUND(G60,2),2)</f>
        <v>0</v>
      </c>
      <c r="O60">
        <f>(I60*21)/100</f>
        <v>0</v>
      </c>
      <c r="P60" t="s">
        <v>18</v>
      </c>
    </row>
    <row r="61" spans="1:5" ht="12.75">
      <c r="A61" s="20" t="s">
        <v>45</v>
      </c>
      <c r="E61" s="21" t="s">
        <v>111</v>
      </c>
    </row>
    <row r="62" spans="1:5" ht="12.75">
      <c r="A62" s="22" t="s">
        <v>47</v>
      </c>
      <c r="E62" s="23" t="s">
        <v>112</v>
      </c>
    </row>
    <row r="63" spans="1:5" ht="369.75">
      <c r="A63" t="s">
        <v>48</v>
      </c>
      <c r="E63" s="21" t="s">
        <v>113</v>
      </c>
    </row>
    <row r="64" spans="1:16" ht="12.75">
      <c r="A64" s="12" t="s">
        <v>41</v>
      </c>
      <c r="B64" s="16" t="s">
        <v>114</v>
      </c>
      <c r="C64" s="16" t="s">
        <v>115</v>
      </c>
      <c r="D64" s="12" t="s">
        <v>19</v>
      </c>
      <c r="E64" s="17" t="s">
        <v>116</v>
      </c>
      <c r="F64" s="18" t="s">
        <v>63</v>
      </c>
      <c r="G64" s="19">
        <v>5.28</v>
      </c>
      <c r="H64" s="19"/>
      <c r="I64" s="19">
        <f>ROUND(ROUND(H64,2)*ROUND(G64,2),2)</f>
        <v>0</v>
      </c>
      <c r="O64">
        <f>(I64*21)/100</f>
        <v>0</v>
      </c>
      <c r="P64" t="s">
        <v>18</v>
      </c>
    </row>
    <row r="65" spans="1:5" ht="63.75">
      <c r="A65" s="20" t="s">
        <v>45</v>
      </c>
      <c r="E65" s="21" t="s">
        <v>117</v>
      </c>
    </row>
    <row r="66" spans="1:5" ht="12.75">
      <c r="A66" s="22" t="s">
        <v>47</v>
      </c>
      <c r="E66" s="23" t="s">
        <v>118</v>
      </c>
    </row>
    <row r="67" spans="1:5" ht="102">
      <c r="A67" t="s">
        <v>48</v>
      </c>
      <c r="E67" s="21" t="s">
        <v>119</v>
      </c>
    </row>
    <row r="68" spans="1:18" ht="12.75" customHeight="1">
      <c r="A68" s="3" t="s">
        <v>39</v>
      </c>
      <c r="B68" s="3"/>
      <c r="C68" s="24" t="s">
        <v>31</v>
      </c>
      <c r="D68" s="3"/>
      <c r="E68" s="14" t="s">
        <v>120</v>
      </c>
      <c r="F68" s="3"/>
      <c r="G68" s="3"/>
      <c r="H68" s="3"/>
      <c r="I68" s="25">
        <f>0+Q68</f>
        <v>0</v>
      </c>
      <c r="O68">
        <f>0+R68</f>
        <v>0</v>
      </c>
      <c r="Q68">
        <f>0+I69+I73+I77+I81+I85+I89</f>
        <v>0</v>
      </c>
      <c r="R68">
        <f>0+O69+O73+O77+O81+O85+O89</f>
        <v>0</v>
      </c>
    </row>
    <row r="69" spans="1:16" ht="12.75">
      <c r="A69" s="12" t="s">
        <v>41</v>
      </c>
      <c r="B69" s="16" t="s">
        <v>121</v>
      </c>
      <c r="C69" s="16" t="s">
        <v>122</v>
      </c>
      <c r="D69" s="12" t="s">
        <v>123</v>
      </c>
      <c r="E69" s="17" t="s">
        <v>124</v>
      </c>
      <c r="F69" s="18" t="s">
        <v>63</v>
      </c>
      <c r="G69" s="19">
        <v>66.96</v>
      </c>
      <c r="H69" s="19"/>
      <c r="I69" s="19">
        <f>ROUND(ROUND(H69,2)*ROUND(G69,2),2)</f>
        <v>0</v>
      </c>
      <c r="O69">
        <f>(I69*21)/100</f>
        <v>0</v>
      </c>
      <c r="P69" t="s">
        <v>18</v>
      </c>
    </row>
    <row r="70" spans="1:5" ht="12.75">
      <c r="A70" s="20" t="s">
        <v>45</v>
      </c>
      <c r="E70" s="21" t="s">
        <v>125</v>
      </c>
    </row>
    <row r="71" spans="1:5" ht="38.25">
      <c r="A71" s="22" t="s">
        <v>47</v>
      </c>
      <c r="E71" s="23" t="s">
        <v>126</v>
      </c>
    </row>
    <row r="72" spans="1:5" ht="51">
      <c r="A72" t="s">
        <v>48</v>
      </c>
      <c r="E72" s="21" t="s">
        <v>127</v>
      </c>
    </row>
    <row r="73" spans="1:16" ht="12.75">
      <c r="A73" s="12" t="s">
        <v>41</v>
      </c>
      <c r="B73" s="16" t="s">
        <v>128</v>
      </c>
      <c r="C73" s="16" t="s">
        <v>122</v>
      </c>
      <c r="D73" s="12" t="s">
        <v>129</v>
      </c>
      <c r="E73" s="17" t="s">
        <v>124</v>
      </c>
      <c r="F73" s="18" t="s">
        <v>63</v>
      </c>
      <c r="G73" s="19">
        <v>145.8</v>
      </c>
      <c r="H73" s="19"/>
      <c r="I73" s="19">
        <f>ROUND(ROUND(H73,2)*ROUND(G73,2),2)</f>
        <v>0</v>
      </c>
      <c r="O73">
        <f>(I73*21)/100</f>
        <v>0</v>
      </c>
      <c r="P73" t="s">
        <v>18</v>
      </c>
    </row>
    <row r="74" spans="1:5" ht="12.75">
      <c r="A74" s="20" t="s">
        <v>45</v>
      </c>
      <c r="E74" s="21" t="s">
        <v>130</v>
      </c>
    </row>
    <row r="75" spans="1:5" ht="12.75">
      <c r="A75" s="22" t="s">
        <v>47</v>
      </c>
      <c r="E75" s="23" t="s">
        <v>131</v>
      </c>
    </row>
    <row r="76" spans="1:5" ht="51">
      <c r="A76" t="s">
        <v>48</v>
      </c>
      <c r="E76" s="21" t="s">
        <v>127</v>
      </c>
    </row>
    <row r="77" spans="1:16" ht="12.75">
      <c r="A77" s="12" t="s">
        <v>41</v>
      </c>
      <c r="B77" s="16" t="s">
        <v>132</v>
      </c>
      <c r="C77" s="16" t="s">
        <v>133</v>
      </c>
      <c r="D77" s="12" t="s">
        <v>19</v>
      </c>
      <c r="E77" s="17" t="s">
        <v>134</v>
      </c>
      <c r="F77" s="18" t="s">
        <v>53</v>
      </c>
      <c r="G77" s="19">
        <v>3827.25</v>
      </c>
      <c r="H77" s="19"/>
      <c r="I77" s="19">
        <f>ROUND(ROUND(H77,2)*ROUND(G77,2),2)</f>
        <v>0</v>
      </c>
      <c r="O77">
        <f>(I77*21)/100</f>
        <v>0</v>
      </c>
      <c r="P77" t="s">
        <v>18</v>
      </c>
    </row>
    <row r="78" spans="1:5" ht="38.25">
      <c r="A78" s="20" t="s">
        <v>45</v>
      </c>
      <c r="E78" s="21" t="s">
        <v>135</v>
      </c>
    </row>
    <row r="79" spans="1:5" ht="12.75">
      <c r="A79" s="22" t="s">
        <v>47</v>
      </c>
      <c r="E79" s="23" t="s">
        <v>136</v>
      </c>
    </row>
    <row r="80" spans="1:5" ht="76.5">
      <c r="A80" t="s">
        <v>48</v>
      </c>
      <c r="E80" s="21" t="s">
        <v>137</v>
      </c>
    </row>
    <row r="81" spans="1:16" ht="12.75">
      <c r="A81" s="12" t="s">
        <v>41</v>
      </c>
      <c r="B81" s="16" t="s">
        <v>138</v>
      </c>
      <c r="C81" s="16" t="s">
        <v>139</v>
      </c>
      <c r="D81" s="12" t="s">
        <v>19</v>
      </c>
      <c r="E81" s="17" t="s">
        <v>140</v>
      </c>
      <c r="F81" s="18" t="s">
        <v>53</v>
      </c>
      <c r="G81" s="19">
        <v>3827.25</v>
      </c>
      <c r="H81" s="19"/>
      <c r="I81" s="19">
        <f>ROUND(ROUND(H81,2)*ROUND(G81,2),2)</f>
        <v>0</v>
      </c>
      <c r="O81">
        <f>(I81*21)/100</f>
        <v>0</v>
      </c>
      <c r="P81" t="s">
        <v>18</v>
      </c>
    </row>
    <row r="82" spans="1:5" ht="12.75">
      <c r="A82" s="20" t="s">
        <v>45</v>
      </c>
      <c r="E82" s="21" t="s">
        <v>141</v>
      </c>
    </row>
    <row r="83" spans="1:5" ht="12.75">
      <c r="A83" s="22" t="s">
        <v>47</v>
      </c>
      <c r="E83" s="23" t="s">
        <v>136</v>
      </c>
    </row>
    <row r="84" spans="1:5" ht="51">
      <c r="A84" t="s">
        <v>48</v>
      </c>
      <c r="E84" s="21" t="s">
        <v>142</v>
      </c>
    </row>
    <row r="85" spans="1:16" ht="12.75">
      <c r="A85" s="12" t="s">
        <v>41</v>
      </c>
      <c r="B85" s="16" t="s">
        <v>143</v>
      </c>
      <c r="C85" s="16" t="s">
        <v>144</v>
      </c>
      <c r="D85" s="12" t="s">
        <v>19</v>
      </c>
      <c r="E85" s="17" t="s">
        <v>145</v>
      </c>
      <c r="F85" s="18" t="s">
        <v>53</v>
      </c>
      <c r="G85" s="19">
        <v>3687.36</v>
      </c>
      <c r="H85" s="19"/>
      <c r="I85" s="19">
        <f>ROUND(ROUND(H85,2)*ROUND(G85,2),2)</f>
        <v>0</v>
      </c>
      <c r="O85">
        <f>(I85*21)/100</f>
        <v>0</v>
      </c>
      <c r="P85" t="s">
        <v>18</v>
      </c>
    </row>
    <row r="86" spans="1:5" ht="12.75">
      <c r="A86" s="20" t="s">
        <v>45</v>
      </c>
      <c r="E86" s="21" t="s">
        <v>146</v>
      </c>
    </row>
    <row r="87" spans="1:5" ht="63.75">
      <c r="A87" s="22" t="s">
        <v>47</v>
      </c>
      <c r="E87" s="23" t="s">
        <v>147</v>
      </c>
    </row>
    <row r="88" spans="1:5" ht="140.25">
      <c r="A88" t="s">
        <v>48</v>
      </c>
      <c r="E88" s="21" t="s">
        <v>148</v>
      </c>
    </row>
    <row r="89" spans="1:16" ht="12.75">
      <c r="A89" s="12" t="s">
        <v>41</v>
      </c>
      <c r="B89" s="16" t="s">
        <v>149</v>
      </c>
      <c r="C89" s="16" t="s">
        <v>150</v>
      </c>
      <c r="D89" s="12" t="s">
        <v>19</v>
      </c>
      <c r="E89" s="17" t="s">
        <v>151</v>
      </c>
      <c r="F89" s="18" t="s">
        <v>53</v>
      </c>
      <c r="G89" s="19">
        <v>3827.25</v>
      </c>
      <c r="H89" s="19"/>
      <c r="I89" s="19">
        <f>ROUND(ROUND(H89,2)*ROUND(G89,2),2)</f>
        <v>0</v>
      </c>
      <c r="O89">
        <f>(I89*21)/100</f>
        <v>0</v>
      </c>
      <c r="P89" t="s">
        <v>18</v>
      </c>
    </row>
    <row r="90" spans="1:5" ht="25.5">
      <c r="A90" s="20" t="s">
        <v>45</v>
      </c>
      <c r="E90" s="21" t="s">
        <v>152</v>
      </c>
    </row>
    <row r="91" spans="1:5" ht="12.75">
      <c r="A91" s="22" t="s">
        <v>47</v>
      </c>
      <c r="E91" s="23" t="s">
        <v>19</v>
      </c>
    </row>
    <row r="92" spans="1:5" ht="25.5">
      <c r="A92" t="s">
        <v>48</v>
      </c>
      <c r="E92" s="21" t="s">
        <v>153</v>
      </c>
    </row>
    <row r="93" spans="1:18" ht="12.75" customHeight="1">
      <c r="A93" s="3" t="s">
        <v>39</v>
      </c>
      <c r="B93" s="3"/>
      <c r="C93" s="24" t="s">
        <v>36</v>
      </c>
      <c r="D93" s="3"/>
      <c r="E93" s="14" t="s">
        <v>154</v>
      </c>
      <c r="F93" s="3"/>
      <c r="G93" s="3"/>
      <c r="H93" s="3"/>
      <c r="I93" s="25">
        <f>0+Q93</f>
        <v>0</v>
      </c>
      <c r="O93">
        <f>0+R93</f>
        <v>0</v>
      </c>
      <c r="Q93">
        <f>0+I94+I98+I102+I106+I110+I114+I118</f>
        <v>0</v>
      </c>
      <c r="R93">
        <f>0+O94+O98+O102+O106+O110+O114+O118</f>
        <v>0</v>
      </c>
    </row>
    <row r="94" spans="1:16" ht="25.5">
      <c r="A94" s="12" t="s">
        <v>41</v>
      </c>
      <c r="B94" s="16" t="s">
        <v>155</v>
      </c>
      <c r="C94" s="16" t="s">
        <v>156</v>
      </c>
      <c r="D94" s="12" t="s">
        <v>19</v>
      </c>
      <c r="E94" s="17" t="s">
        <v>157</v>
      </c>
      <c r="F94" s="18" t="s">
        <v>58</v>
      </c>
      <c r="G94" s="19">
        <v>2</v>
      </c>
      <c r="H94" s="19"/>
      <c r="I94" s="19">
        <f>ROUND(ROUND(H94,2)*ROUND(G94,2),2)</f>
        <v>0</v>
      </c>
      <c r="O94">
        <f>(I94*21)/100</f>
        <v>0</v>
      </c>
      <c r="P94" t="s">
        <v>18</v>
      </c>
    </row>
    <row r="95" spans="1:5" ht="12.75">
      <c r="A95" s="20" t="s">
        <v>45</v>
      </c>
      <c r="E95" s="21" t="s">
        <v>19</v>
      </c>
    </row>
    <row r="96" spans="1:5" ht="12.75">
      <c r="A96" s="22" t="s">
        <v>47</v>
      </c>
      <c r="E96" s="23" t="s">
        <v>19</v>
      </c>
    </row>
    <row r="97" spans="1:5" ht="63.75">
      <c r="A97" t="s">
        <v>48</v>
      </c>
      <c r="E97" s="21" t="s">
        <v>158</v>
      </c>
    </row>
    <row r="98" spans="1:16" ht="25.5">
      <c r="A98" s="12" t="s">
        <v>41</v>
      </c>
      <c r="B98" s="16" t="s">
        <v>159</v>
      </c>
      <c r="C98" s="16" t="s">
        <v>160</v>
      </c>
      <c r="D98" s="12" t="s">
        <v>19</v>
      </c>
      <c r="E98" s="17" t="s">
        <v>161</v>
      </c>
      <c r="F98" s="18" t="s">
        <v>58</v>
      </c>
      <c r="G98" s="19">
        <v>2</v>
      </c>
      <c r="H98" s="19"/>
      <c r="I98" s="19">
        <f>ROUND(ROUND(H98,2)*ROUND(G98,2),2)</f>
        <v>0</v>
      </c>
      <c r="O98">
        <f>(I98*21)/100</f>
        <v>0</v>
      </c>
      <c r="P98" t="s">
        <v>18</v>
      </c>
    </row>
    <row r="99" spans="1:5" ht="12.75">
      <c r="A99" s="20" t="s">
        <v>45</v>
      </c>
      <c r="E99" s="21" t="s">
        <v>19</v>
      </c>
    </row>
    <row r="100" spans="1:5" ht="12.75">
      <c r="A100" s="22" t="s">
        <v>47</v>
      </c>
      <c r="E100" s="23" t="s">
        <v>19</v>
      </c>
    </row>
    <row r="101" spans="1:5" ht="25.5">
      <c r="A101" t="s">
        <v>48</v>
      </c>
      <c r="E101" s="21" t="s">
        <v>162</v>
      </c>
    </row>
    <row r="102" spans="1:16" ht="12.75">
      <c r="A102" s="12" t="s">
        <v>41</v>
      </c>
      <c r="B102" s="16" t="s">
        <v>163</v>
      </c>
      <c r="C102" s="16" t="s">
        <v>164</v>
      </c>
      <c r="D102" s="12" t="s">
        <v>19</v>
      </c>
      <c r="E102" s="17" t="s">
        <v>165</v>
      </c>
      <c r="F102" s="18" t="s">
        <v>166</v>
      </c>
      <c r="G102" s="19">
        <v>160</v>
      </c>
      <c r="H102" s="19"/>
      <c r="I102" s="19">
        <f>ROUND(ROUND(H102,2)*ROUND(G102,2),2)</f>
        <v>0</v>
      </c>
      <c r="O102">
        <f>(I102*21)/100</f>
        <v>0</v>
      </c>
      <c r="P102" t="s">
        <v>18</v>
      </c>
    </row>
    <row r="103" spans="1:5" ht="12.75">
      <c r="A103" s="20" t="s">
        <v>45</v>
      </c>
      <c r="E103" s="21" t="s">
        <v>19</v>
      </c>
    </row>
    <row r="104" spans="1:5" ht="12.75">
      <c r="A104" s="22" t="s">
        <v>47</v>
      </c>
      <c r="E104" s="23" t="s">
        <v>167</v>
      </c>
    </row>
    <row r="105" spans="1:5" ht="25.5">
      <c r="A105" t="s">
        <v>48</v>
      </c>
      <c r="E105" s="21" t="s">
        <v>168</v>
      </c>
    </row>
    <row r="106" spans="1:16" ht="12.75">
      <c r="A106" s="12" t="s">
        <v>41</v>
      </c>
      <c r="B106" s="16" t="s">
        <v>169</v>
      </c>
      <c r="C106" s="16" t="s">
        <v>170</v>
      </c>
      <c r="D106" s="12" t="s">
        <v>19</v>
      </c>
      <c r="E106" s="17" t="s">
        <v>171</v>
      </c>
      <c r="F106" s="18" t="s">
        <v>58</v>
      </c>
      <c r="G106" s="19">
        <v>2</v>
      </c>
      <c r="H106" s="19"/>
      <c r="I106" s="19">
        <f>ROUND(ROUND(H106,2)*ROUND(G106,2),2)</f>
        <v>0</v>
      </c>
      <c r="O106">
        <f>(I106*21)/100</f>
        <v>0</v>
      </c>
      <c r="P106" t="s">
        <v>18</v>
      </c>
    </row>
    <row r="107" spans="1:5" ht="12.75">
      <c r="A107" s="20" t="s">
        <v>45</v>
      </c>
      <c r="E107" s="21" t="s">
        <v>19</v>
      </c>
    </row>
    <row r="108" spans="1:5" ht="12.75">
      <c r="A108" s="22" t="s">
        <v>47</v>
      </c>
      <c r="E108" s="23" t="s">
        <v>19</v>
      </c>
    </row>
    <row r="109" spans="1:5" ht="63.75">
      <c r="A109" t="s">
        <v>48</v>
      </c>
      <c r="E109" s="21" t="s">
        <v>172</v>
      </c>
    </row>
    <row r="110" spans="1:16" ht="12.75">
      <c r="A110" s="12" t="s">
        <v>41</v>
      </c>
      <c r="B110" s="16" t="s">
        <v>173</v>
      </c>
      <c r="C110" s="16" t="s">
        <v>174</v>
      </c>
      <c r="D110" s="12" t="s">
        <v>19</v>
      </c>
      <c r="E110" s="17" t="s">
        <v>175</v>
      </c>
      <c r="F110" s="18" t="s">
        <v>58</v>
      </c>
      <c r="G110" s="19">
        <v>2</v>
      </c>
      <c r="H110" s="19"/>
      <c r="I110" s="19">
        <f>ROUND(ROUND(H110,2)*ROUND(G110,2),2)</f>
        <v>0</v>
      </c>
      <c r="O110">
        <f>(I110*21)/100</f>
        <v>0</v>
      </c>
      <c r="P110" t="s">
        <v>18</v>
      </c>
    </row>
    <row r="111" spans="1:5" ht="12.75">
      <c r="A111" s="20" t="s">
        <v>45</v>
      </c>
      <c r="E111" s="21" t="s">
        <v>19</v>
      </c>
    </row>
    <row r="112" spans="1:5" ht="12.75">
      <c r="A112" s="22" t="s">
        <v>47</v>
      </c>
      <c r="E112" s="23" t="s">
        <v>19</v>
      </c>
    </row>
    <row r="113" spans="1:5" ht="25.5">
      <c r="A113" t="s">
        <v>48</v>
      </c>
      <c r="E113" s="21" t="s">
        <v>162</v>
      </c>
    </row>
    <row r="114" spans="1:16" ht="12.75">
      <c r="A114" s="12" t="s">
        <v>41</v>
      </c>
      <c r="B114" s="16" t="s">
        <v>176</v>
      </c>
      <c r="C114" s="16" t="s">
        <v>177</v>
      </c>
      <c r="D114" s="12" t="s">
        <v>19</v>
      </c>
      <c r="E114" s="17" t="s">
        <v>178</v>
      </c>
      <c r="F114" s="18" t="s">
        <v>166</v>
      </c>
      <c r="G114" s="19">
        <v>160</v>
      </c>
      <c r="H114" s="19"/>
      <c r="I114" s="19">
        <f>ROUND(ROUND(H114,2)*ROUND(G114,2),2)</f>
        <v>0</v>
      </c>
      <c r="O114">
        <f>(I114*21)/100</f>
        <v>0</v>
      </c>
      <c r="P114" t="s">
        <v>18</v>
      </c>
    </row>
    <row r="115" spans="1:5" ht="12.75">
      <c r="A115" s="20" t="s">
        <v>45</v>
      </c>
      <c r="E115" s="21" t="s">
        <v>19</v>
      </c>
    </row>
    <row r="116" spans="1:5" ht="12.75">
      <c r="A116" s="22" t="s">
        <v>47</v>
      </c>
      <c r="E116" s="23" t="s">
        <v>167</v>
      </c>
    </row>
    <row r="117" spans="1:5" ht="25.5">
      <c r="A117" t="s">
        <v>48</v>
      </c>
      <c r="E117" s="21" t="s">
        <v>179</v>
      </c>
    </row>
    <row r="118" spans="1:16" ht="12.75">
      <c r="A118" s="12" t="s">
        <v>41</v>
      </c>
      <c r="B118" s="16" t="s">
        <v>180</v>
      </c>
      <c r="C118" s="16" t="s">
        <v>181</v>
      </c>
      <c r="D118" s="12" t="s">
        <v>19</v>
      </c>
      <c r="E118" s="17" t="s">
        <v>182</v>
      </c>
      <c r="F118" s="18" t="s">
        <v>53</v>
      </c>
      <c r="G118" s="19">
        <v>3645</v>
      </c>
      <c r="H118" s="19"/>
      <c r="I118" s="19">
        <f>ROUND(ROUND(H118,2)*ROUND(G118,2),2)</f>
        <v>0</v>
      </c>
      <c r="O118">
        <f>(I118*21)/100</f>
        <v>0</v>
      </c>
      <c r="P118" t="s">
        <v>18</v>
      </c>
    </row>
    <row r="119" spans="1:5" ht="12.75">
      <c r="A119" s="20" t="s">
        <v>45</v>
      </c>
      <c r="E119" s="21" t="s">
        <v>183</v>
      </c>
    </row>
    <row r="120" spans="1:5" ht="12.75">
      <c r="A120" s="22" t="s">
        <v>47</v>
      </c>
      <c r="E120" s="23" t="s">
        <v>19</v>
      </c>
    </row>
    <row r="121" spans="1:5" ht="25.5">
      <c r="A121" t="s">
        <v>48</v>
      </c>
      <c r="E121" s="21" t="s">
        <v>184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 gridLines="1" horizontalCentered="1"/>
  <pageMargins left="0.35433070866141736" right="0.1968503937007874" top="0.5905511811023623" bottom="0.3937007874015748" header="0.5118110236220472" footer="0.5118110236220472"/>
  <pageSetup fitToHeight="0" horizontalDpi="300" verticalDpi="300" orientation="portrait" paperSize="9" scale="65" r:id="rId1"/>
  <headerFooter>
    <oddFooter>&amp;C&amp;P</oddFooter>
  </headerFooter>
  <rowBreaks count="3" manualBreakCount="3">
    <brk id="32" max="16383" man="1"/>
    <brk id="4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Karásková Dagmar</dc:creator>
  <cp:keywords/>
  <dc:description/>
  <cp:lastModifiedBy>Karásková Dagmar</cp:lastModifiedBy>
  <cp:lastPrinted>2023-01-18T14:30:22Z</cp:lastPrinted>
  <dcterms:created xsi:type="dcterms:W3CDTF">2023-01-18T14:29:13Z</dcterms:created>
  <dcterms:modified xsi:type="dcterms:W3CDTF">2023-01-18T14:30:56Z</dcterms:modified>
  <cp:category/>
  <cp:version/>
  <cp:contentType/>
  <cp:contentStatus/>
</cp:coreProperties>
</file>