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0" yWindow="0" windowWidth="19200" windowHeight="10200" activeTab="0"/>
  </bookViews>
  <sheets>
    <sheet name="Rekapitulace stavby" sheetId="1" r:id="rId1"/>
    <sheet name="2201X-14XC-SO-01 - LC Klo..." sheetId="2" r:id="rId2"/>
    <sheet name="2201X-14XC-SO-02 - LC Pupek" sheetId="3" r:id="rId3"/>
    <sheet name="2201X-14XC-SO-03 - LC Drá..." sheetId="4" r:id="rId4"/>
    <sheet name="2201X-14XC-SO-04 - LC Mokř" sheetId="5" r:id="rId5"/>
    <sheet name="2201X-14XC-SO-05 - LC Pej..." sheetId="6" r:id="rId6"/>
    <sheet name="2201X-14XC-SO-06 - LC Voh..." sheetId="7" r:id="rId7"/>
    <sheet name="2201X-14XC-SO-07 - LC Sok..." sheetId="8" r:id="rId8"/>
    <sheet name="2201X-14XC-SO-08 - Skládk..." sheetId="9" r:id="rId9"/>
    <sheet name="2201X-14XC-SO-09 - Skládk..." sheetId="10" r:id="rId10"/>
    <sheet name="Seznam figur" sheetId="11" r:id="rId11"/>
    <sheet name="Pokyny pro vyplnění" sheetId="12" r:id="rId12"/>
  </sheets>
  <definedNames>
    <definedName name="_xlnm._FilterDatabase" localSheetId="1" hidden="1">'2201X-14XC-SO-01 - LC Klo...'!$C$83:$K$134</definedName>
    <definedName name="_xlnm._FilterDatabase" localSheetId="2" hidden="1">'2201X-14XC-SO-02 - LC Pupek'!$C$83:$K$134</definedName>
    <definedName name="_xlnm._FilterDatabase" localSheetId="3" hidden="1">'2201X-14XC-SO-03 - LC Drá...'!$C$83:$K$128</definedName>
    <definedName name="_xlnm._FilterDatabase" localSheetId="4" hidden="1">'2201X-14XC-SO-04 - LC Mokř'!$C$83:$K$150</definedName>
    <definedName name="_xlnm._FilterDatabase" localSheetId="5" hidden="1">'2201X-14XC-SO-05 - LC Pej...'!$C$83:$K$119</definedName>
    <definedName name="_xlnm._FilterDatabase" localSheetId="6" hidden="1">'2201X-14XC-SO-06 - LC Voh...'!$C$83:$K$127</definedName>
    <definedName name="_xlnm._FilterDatabase" localSheetId="7" hidden="1">'2201X-14XC-SO-07 - LC Sok...'!$C$83:$K$131</definedName>
    <definedName name="_xlnm._FilterDatabase" localSheetId="8" hidden="1">'2201X-14XC-SO-08 - Skládk...'!$C$83:$K$111</definedName>
    <definedName name="_xlnm._FilterDatabase" localSheetId="9" hidden="1">'2201X-14XC-SO-09 - Skládk...'!$C$82:$K$109</definedName>
    <definedName name="_xlnm.Print_Area" localSheetId="1">'2201X-14XC-SO-01 - LC Klo...'!$C$4:$J$39,'2201X-14XC-SO-01 - LC Klo...'!$C$45:$J$65,'2201X-14XC-SO-01 - LC Klo...'!$C$71:$K$134</definedName>
    <definedName name="_xlnm.Print_Area" localSheetId="2">'2201X-14XC-SO-02 - LC Pupek'!$C$4:$J$39,'2201X-14XC-SO-02 - LC Pupek'!$C$45:$J$65,'2201X-14XC-SO-02 - LC Pupek'!$C$71:$K$134</definedName>
    <definedName name="_xlnm.Print_Area" localSheetId="3">'2201X-14XC-SO-03 - LC Drá...'!$C$4:$J$39,'2201X-14XC-SO-03 - LC Drá...'!$C$45:$J$65,'2201X-14XC-SO-03 - LC Drá...'!$C$71:$K$128</definedName>
    <definedName name="_xlnm.Print_Area" localSheetId="4">'2201X-14XC-SO-04 - LC Mokř'!$C$4:$J$39,'2201X-14XC-SO-04 - LC Mokř'!$C$45:$J$65,'2201X-14XC-SO-04 - LC Mokř'!$C$71:$K$150</definedName>
    <definedName name="_xlnm.Print_Area" localSheetId="5">'2201X-14XC-SO-05 - LC Pej...'!$C$4:$J$39,'2201X-14XC-SO-05 - LC Pej...'!$C$45:$J$65,'2201X-14XC-SO-05 - LC Pej...'!$C$71:$K$119</definedName>
    <definedName name="_xlnm.Print_Area" localSheetId="6">'2201X-14XC-SO-06 - LC Voh...'!$C$4:$J$39,'2201X-14XC-SO-06 - LC Voh...'!$C$45:$J$65,'2201X-14XC-SO-06 - LC Voh...'!$C$71:$K$127</definedName>
    <definedName name="_xlnm.Print_Area" localSheetId="7">'2201X-14XC-SO-07 - LC Sok...'!$C$4:$J$39,'2201X-14XC-SO-07 - LC Sok...'!$C$45:$J$65,'2201X-14XC-SO-07 - LC Sok...'!$C$71:$K$131</definedName>
    <definedName name="_xlnm.Print_Area" localSheetId="8">'2201X-14XC-SO-08 - Skládk...'!$C$4:$J$39,'2201X-14XC-SO-08 - Skládk...'!$C$45:$J$65,'2201X-14XC-SO-08 - Skládk...'!$C$71:$K$111</definedName>
    <definedName name="_xlnm.Print_Area" localSheetId="9">'2201X-14XC-SO-09 - Skládk...'!$C$4:$J$39,'2201X-14XC-SO-09 - Skládk...'!$C$45:$J$64,'2201X-14XC-SO-09 - Skládk...'!$C$70:$K$109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10">'Seznam figur'!$C$4:$G$93</definedName>
    <definedName name="_xlnm.Print_Titles" localSheetId="0">'Rekapitulace stavby'!$52:$52</definedName>
    <definedName name="_xlnm.Print_Titles" localSheetId="1">'2201X-14XC-SO-01 - LC Klo...'!$83:$83</definedName>
    <definedName name="_xlnm.Print_Titles" localSheetId="2">'2201X-14XC-SO-02 - LC Pupek'!$83:$83</definedName>
    <definedName name="_xlnm.Print_Titles" localSheetId="3">'2201X-14XC-SO-03 - LC Drá...'!$83:$83</definedName>
    <definedName name="_xlnm.Print_Titles" localSheetId="4">'2201X-14XC-SO-04 - LC Mokř'!$83:$83</definedName>
    <definedName name="_xlnm.Print_Titles" localSheetId="5">'2201X-14XC-SO-05 - LC Pej...'!$83:$83</definedName>
    <definedName name="_xlnm.Print_Titles" localSheetId="6">'2201X-14XC-SO-06 - LC Voh...'!$83:$83</definedName>
    <definedName name="_xlnm.Print_Titles" localSheetId="7">'2201X-14XC-SO-07 - LC Sok...'!$83:$83</definedName>
    <definedName name="_xlnm.Print_Titles" localSheetId="8">'2201X-14XC-SO-08 - Skládk...'!$83:$83</definedName>
    <definedName name="_xlnm.Print_Titles" localSheetId="9">'2201X-14XC-SO-09 - Skládk...'!$82:$82</definedName>
    <definedName name="_xlnm.Print_Titles" localSheetId="10">'Seznam figur'!$9:$9</definedName>
  </definedNames>
  <calcPr calcId="191029"/>
  <extLst/>
</workbook>
</file>

<file path=xl/sharedStrings.xml><?xml version="1.0" encoding="utf-8"?>
<sst xmlns="http://schemas.openxmlformats.org/spreadsheetml/2006/main" count="5365" uniqueCount="512">
  <si>
    <t>Export Komplet</t>
  </si>
  <si>
    <t>VZ</t>
  </si>
  <si>
    <t>2.0</t>
  </si>
  <si>
    <t>ZAMOK</t>
  </si>
  <si>
    <t>False</t>
  </si>
  <si>
    <t>{223bdd5b-1cbf-40b7-ae95-003e6beb3b6a}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</si>
  <si>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</si>
  <si>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</si>
  <si>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</si>
  <si>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</si>
  <si>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</si>
  <si>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</si>
  <si>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</si>
  <si>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</si>
  <si>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2201X-14XC-SO-U1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</si>
  <si>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</si>
  <si>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</si>
  <si>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Udržba LC - Lesy města Brna</t>
  </si>
  <si>
    <t>KSO:</t>
  </si>
  <si>
    <t/>
  </si>
  <si>
    <t>CC-CZ:</t>
  </si>
  <si>
    <t>Místo:</t>
  </si>
  <si>
    <t>Deblín</t>
  </si>
  <si>
    <t>Datum:</t>
  </si>
  <si>
    <t>12. 4. 2022</t>
  </si>
  <si>
    <t>Zadavatel:</t>
  </si>
  <si>
    <t>IČ:</t>
  </si>
  <si>
    <t>60713356</t>
  </si>
  <si>
    <t>Lesy města Brna, a.s.</t>
  </si>
  <si>
    <t>DIČ:</t>
  </si>
  <si>
    <t>CZ60713356</t>
  </si>
  <si>
    <t>Uchazeč:</t>
  </si>
  <si>
    <t>Vyplň údaj</t>
  </si>
  <si>
    <t>Projektant:</t>
  </si>
  <si>
    <t>00220078</t>
  </si>
  <si>
    <t>Regioprojekt Brno, s.r.o</t>
  </si>
  <si>
    <t>CZ00220078</t>
  </si>
  <si>
    <t>True</t>
  </si>
  <si>
    <t>Zpracovatel:</t>
  </si>
  <si>
    <t>Ing. Ondřej Ševčík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</si>
  <si>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</si>
  <si>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</si>
  <si>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</si>
  <si>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</si>
  <si>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</si>
  <si>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</si>
  <si>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</si>
  <si>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</si>
  <si>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</si>
  <si>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</si>
  <si>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</si>
  <si>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</si>
  <si>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</si>
  <si>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</si>
  <si>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</si>
  <si>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</si>
  <si>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</si>
  <si>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</si>
  <si>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</si>
  <si>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</si>
  <si>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</si>
  <si>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</si>
  <si>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</si>
  <si>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</si>
  <si>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</si>
  <si>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</si>
  <si>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</si>
  <si>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</si>
  <si>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</si>
  <si>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</si>
  <si>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</si>
  <si>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</si>
  <si>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</si>
  <si>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</si>
  <si>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</si>
  <si>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</si>
  <si>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</si>
  <si>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</si>
  <si>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</si>
  <si>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</si>
  <si>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</si>
  <si>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2201X-14XC-SO-01</t>
  </si>
  <si>
    <t>LC Klobouček</t>
  </si>
  <si>
    <t>STA</t>
  </si>
  <si>
    <t>1</t>
  </si>
  <si>
    <t>{9cb4b74d-6a00-4454-9cca-61054d8363f4}</t>
  </si>
  <si>
    <t>2</t>
  </si>
  <si>
    <t>2201X-14XC-SO-02</t>
  </si>
  <si>
    <t>LC Pupek</t>
  </si>
  <si>
    <t>{caed32c1-971a-4737-ada8-35f3068828ff}</t>
  </si>
  <si>
    <t>2201X-14XC-SO-03</t>
  </si>
  <si>
    <t>LC Drápalky</t>
  </si>
  <si>
    <t>{cea59c7b-453b-4fdf-9c51-f9f9c201cf23}</t>
  </si>
  <si>
    <t>2201X-14XC-SO-04</t>
  </si>
  <si>
    <t>LC Mokř</t>
  </si>
  <si>
    <t>{cb325a37-4ac3-46e8-a7a5-0803c4651295}</t>
  </si>
  <si>
    <t>2201X-14XC-SO-05</t>
  </si>
  <si>
    <t>LC Pejšovská</t>
  </si>
  <si>
    <t>{c3b6f2d2-c65c-4be8-826a-f91533da394f}</t>
  </si>
  <si>
    <t>2201X-14XC-SO-06</t>
  </si>
  <si>
    <t>LC Vohaňský křížek</t>
  </si>
  <si>
    <t>{096698f3-5e90-46ee-b5de-a5d0cead7b47}</t>
  </si>
  <si>
    <t>2201X-14XC-SO-07</t>
  </si>
  <si>
    <t>LC Sokolská (Čertová hráz)</t>
  </si>
  <si>
    <t>{04b6b3bb-eb28-4331-82f8-651ee2a7de78}</t>
  </si>
  <si>
    <t>2201X-14XC-SO-08</t>
  </si>
  <si>
    <t>Skládka Vohanský křížek</t>
  </si>
  <si>
    <t>{5a0bed65-02a8-4062-bbad-6559688e50e8}</t>
  </si>
  <si>
    <t>2201X-14XC-SO-09</t>
  </si>
  <si>
    <t>Skládka U 1. buku</t>
  </si>
  <si>
    <t>{373677b8-2edb-41ed-ad5d-bc3318188d88}</t>
  </si>
  <si>
    <t>Rýhy</t>
  </si>
  <si>
    <t>10,5</t>
  </si>
  <si>
    <t>KRYCÍ LIST SOUPISU PRACÍ</t>
  </si>
  <si>
    <t>Objekt:</t>
  </si>
  <si>
    <t>2201X-14XC-SO-01 - LC Klobouček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</si>
  <si>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</si>
  <si>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</si>
  <si>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</si>
  <si>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</si>
  <si>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</si>
  <si>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</si>
  <si>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</si>
  <si>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</si>
  <si>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</si>
  <si>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</si>
  <si>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</si>
  <si>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</si>
  <si>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</si>
  <si>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</si>
  <si>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</si>
  <si>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</si>
  <si>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</si>
  <si>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</si>
  <si>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</si>
  <si>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</si>
  <si>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</si>
  <si>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</si>
  <si>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</si>
  <si>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</si>
  <si>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</si>
  <si>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</si>
  <si>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</si>
  <si>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113205111</t>
  </si>
  <si>
    <t>Vytrhání svodnic s vybouráním lože, s přemístěním hmot na skládku na vzdálenost do 3 m nebo s naložením na dopravní prostředek ocelových kotvených do sypaniny</t>
  </si>
  <si>
    <t>m</t>
  </si>
  <si>
    <t>CS ÚRS 2022 01</t>
  </si>
  <si>
    <t>4</t>
  </si>
  <si>
    <t>-1291092191</t>
  </si>
  <si>
    <t>Online PSC</t>
  </si>
  <si>
    <t>https://podminky.urs.cz/item/CS_URS_2022_01/113205111</t>
  </si>
  <si>
    <t>VV</t>
  </si>
  <si>
    <t>7*5</t>
  </si>
  <si>
    <t>Součet</t>
  </si>
  <si>
    <t>132212131</t>
  </si>
  <si>
    <t>Hloubení nezapažených rýh šířky do 800 mm ručně s urovnáním dna do předepsaného profilu a spádu v hornině třídy těžitelnosti I skupiny 3 soudržných</t>
  </si>
  <si>
    <t>m3</t>
  </si>
  <si>
    <t>-1705450291</t>
  </si>
  <si>
    <t>https://podminky.urs.cz/item/CS_URS_2022_01/132212131</t>
  </si>
  <si>
    <t>"Odtok od svodnic"(7+7)*5*0,15</t>
  </si>
  <si>
    <t>3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</si>
  <si>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</si>
  <si>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</si>
  <si>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525260677</t>
  </si>
  <si>
    <t>https://podminky.urs.cz/item/CS_URS_2022_01/162351104</t>
  </si>
  <si>
    <t>171251101</t>
  </si>
  <si>
    <t>Uložení sypanin do násypů strojně s rozprostřením sypaniny ve vrstvách a s hrubým urovnáním nezhutněných jakékoliv třídy těžitelnosti</t>
  </si>
  <si>
    <t>-1876594003</t>
  </si>
  <si>
    <t>https://podminky.urs.cz/item/CS_URS_2022_01/171251101</t>
  </si>
  <si>
    <t>5</t>
  </si>
  <si>
    <t>181951112</t>
  </si>
  <si>
    <t>Úprava pláně vyrovnáním výškových rozdílů strojně v hornině třídy těžitelnosti I, skupiny 1 až 3 se zhutněním</t>
  </si>
  <si>
    <t>m2</t>
  </si>
  <si>
    <t>533724199</t>
  </si>
  <si>
    <t>https://podminky.urs.cz/item/CS_URS_2022_01/181951112</t>
  </si>
  <si>
    <t>300*3,2</t>
  </si>
  <si>
    <t>Komunikace pozemní</t>
  </si>
  <si>
    <t>6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</si>
  <si>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</si>
  <si>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</si>
  <si>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827560485</t>
  </si>
  <si>
    <t>https://podminky.urs.cz/item/CS_URS_2022_01/566501111</t>
  </si>
  <si>
    <t>"30% plochy cesty" 300*3,2*0,3</t>
  </si>
  <si>
    <t>7</t>
  </si>
  <si>
    <t>597311121</t>
  </si>
  <si>
    <t>Svodnice vody ocelová šířky 120 mm, kotvená do sypaniny</t>
  </si>
  <si>
    <t>-1469005756</t>
  </si>
  <si>
    <t>https://podminky.urs.cz/item/CS_URS_2022_01/597311121</t>
  </si>
  <si>
    <t>9</t>
  </si>
  <si>
    <t>Ostatní konstrukce a práce, bourání</t>
  </si>
  <si>
    <t>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</si>
  <si>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</si>
  <si>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</t>
  </si>
  <si>
    <t>-1294380490</t>
  </si>
  <si>
    <t>https://podminky.urs.cz/item/CS_URS_2022_01/938902113</t>
  </si>
  <si>
    <t>100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</si>
  <si>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</si>
  <si>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</si>
  <si>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2080706422</t>
  </si>
  <si>
    <t>https://podminky.urs.cz/item/CS_URS_2022_01/938909611</t>
  </si>
  <si>
    <t>200</t>
  </si>
  <si>
    <t>10</t>
  </si>
  <si>
    <t>R938907212</t>
  </si>
  <si>
    <t>Čištění svodnic lesních cest s odstraněním nánosu a přemístěním za krajnici ručně (motykami)</t>
  </si>
  <si>
    <t>-2133703031</t>
  </si>
  <si>
    <t>11</t>
  </si>
  <si>
    <t>RP60</t>
  </si>
  <si>
    <t xml:space="preserve">Likvidace vybouraných svodnic v souladu se zk. O odpadech č 541/2020 Sb. v platném znění. Součástí položky je doprava, potřebná manipulace s vybouranými hmotami a poplatky za uložení na skládku. </t>
  </si>
  <si>
    <t>kpl</t>
  </si>
  <si>
    <t>-1511581857</t>
  </si>
  <si>
    <t>P</t>
  </si>
  <si>
    <t>Poznámka k položce:
- odvoz na skládku včetně poplatku za skládku</t>
  </si>
  <si>
    <t>998</t>
  </si>
  <si>
    <t>Přesun hmot</t>
  </si>
  <si>
    <t>12</t>
  </si>
  <si>
    <t>998225111</t>
  </si>
  <si>
    <t>Přesun hmot pro komunikace s krytem z kameniva, monolitickým betonovým nebo živičným dopravní vzdálenost do 200 m jakékoliv délky objektu</t>
  </si>
  <si>
    <t>t</t>
  </si>
  <si>
    <t>-97451287</t>
  </si>
  <si>
    <t>https://podminky.urs.cz/item/CS_URS_2022_01/998225111</t>
  </si>
  <si>
    <t>7,5</t>
  </si>
  <si>
    <t>2201X-14XC-SO-02 - LC Pupek</t>
  </si>
  <si>
    <t>2*5</t>
  </si>
  <si>
    <t>"Odtok od svodnic"10*5*0,15</t>
  </si>
  <si>
    <t>-2109650589</t>
  </si>
  <si>
    <t>-441044768</t>
  </si>
  <si>
    <t>200*3,2</t>
  </si>
  <si>
    <t>"50% plochy cesty" 200*3,2*0,5</t>
  </si>
  <si>
    <t>10*5</t>
  </si>
  <si>
    <t xml:space="preserve">Likvidace vybouraných svodnic v souladu se zk. O odpadech č. 541/2020 Sb. v platném znění. Součástí položky je doprava, potřebná manipulace s vybouranými hmotami a poplatky za uložení na skládku. </t>
  </si>
  <si>
    <t>Rýhy1</t>
  </si>
  <si>
    <t>7,75</t>
  </si>
  <si>
    <t>2201X-14XC-SO-03 - LC Drápalky</t>
  </si>
  <si>
    <t>"Odtok od svodnic"7*5*0,15</t>
  </si>
  <si>
    <t>"Pruleh na nájezdu"5*0,5</t>
  </si>
  <si>
    <t>-171986474</t>
  </si>
  <si>
    <t>-1495650953</t>
  </si>
  <si>
    <t>100*3,2</t>
  </si>
  <si>
    <t>"100% plochy cesty" 200*3,2</t>
  </si>
  <si>
    <t>33</t>
  </si>
  <si>
    <t>2201X-14XC-SO-04 - LC Mokř</t>
  </si>
  <si>
    <t>"0,000 - 0,700"12*0,15*5</t>
  </si>
  <si>
    <t>"0,700 - 1,200"7*0,15*5</t>
  </si>
  <si>
    <t>"1,200 - 1,500"5*0,15*5</t>
  </si>
  <si>
    <t>"1,500 - 2,200"10*0,15*10</t>
  </si>
  <si>
    <t>"0,000 - 0,700"700*3,2</t>
  </si>
  <si>
    <t>"0,700 - 1,200"500*3,2</t>
  </si>
  <si>
    <t>"1,200 - 1,500"300*3,2</t>
  </si>
  <si>
    <t>"1,500 - 2,200"700*3,2</t>
  </si>
  <si>
    <t>R113205111</t>
  </si>
  <si>
    <t>-342409560</t>
  </si>
  <si>
    <t>"0,000 - 0,700"12*5</t>
  </si>
  <si>
    <t>"0,700 - 1,200"7*5</t>
  </si>
  <si>
    <t>"1,200 - 1,500"5*4,5</t>
  </si>
  <si>
    <t>"1,500 - 2,200"10*5</t>
  </si>
  <si>
    <t>"0,000 - 0,700 - 50% plochy cesty"700*3,2*0,5</t>
  </si>
  <si>
    <t>"1,200 - 1,500 - 50% plochy cesty"(1500-1200)*3,2*0,5</t>
  </si>
  <si>
    <t>"1,500 - 2,200 - 50% plochy cesty"(2200-1500)*3,2*0,5</t>
  </si>
  <si>
    <t>"0,000-0,700"700</t>
  </si>
  <si>
    <t>"0,000 - 0,700"700*0,5*2</t>
  </si>
  <si>
    <t>"0,700 - 1,200"500*0,5*2</t>
  </si>
  <si>
    <t>"1,200 - 1,500"300*0,5*2</t>
  </si>
  <si>
    <t>"1,500 - 2,200"700*0,5*2</t>
  </si>
  <si>
    <t>2201X-14XC-SO-05 - LC Pejšovská</t>
  </si>
  <si>
    <t>5*5</t>
  </si>
  <si>
    <t>2201X-14XC-SO-06 - LC Vohaňský křížek</t>
  </si>
  <si>
    <t>"80% plochy cesty" 200*3,2*0,80</t>
  </si>
  <si>
    <t>300*2</t>
  </si>
  <si>
    <t>18</t>
  </si>
  <si>
    <t>2201X-14XC-SO-07 - LC Sokolská (Čertová hráz)</t>
  </si>
  <si>
    <t>12*5+12*4</t>
  </si>
  <si>
    <t>"Odtok od svodnic"24*5*0,15</t>
  </si>
  <si>
    <t>"100% plochy cesty" 300*3,2</t>
  </si>
  <si>
    <t>-1221880011</t>
  </si>
  <si>
    <t>1300</t>
  </si>
  <si>
    <t>1700</t>
  </si>
  <si>
    <t>Odkop</t>
  </si>
  <si>
    <t>72</t>
  </si>
  <si>
    <t>2201X-14XC-SO-08 - Skládka Vohanský křížek</t>
  </si>
  <si>
    <t>122251103</t>
  </si>
  <si>
    <t>Odkopávky a prokopávky nezapažené strojně v hornině třídy těžitelnosti I skupiny 3 přes 50 do 100 m3</t>
  </si>
  <si>
    <t>11996056</t>
  </si>
  <si>
    <t>https://podminky.urs.cz/item/CS_URS_2022_01/122251103</t>
  </si>
  <si>
    <t>2*(30*6*0,2)</t>
  </si>
  <si>
    <t>25*40</t>
  </si>
  <si>
    <t>564661111</t>
  </si>
  <si>
    <t>Podklad z kameniva hrubého drceného vel. 63-125 mm, s rozprostřením a zhutněním plochy přes 100 m2, po zhutnění tl. 200 mm</t>
  </si>
  <si>
    <t>672555493</t>
  </si>
  <si>
    <t>https://podminky.urs.cz/item/CS_URS_2022_01/564661111</t>
  </si>
  <si>
    <t>300</t>
  </si>
  <si>
    <t>564861111</t>
  </si>
  <si>
    <t>Podklad ze štěrkodrti ŠD s rozprostřením a zhutněním plochy přes 100 m2, po zhutnění tl. 200 mm</t>
  </si>
  <si>
    <t>1366268481</t>
  </si>
  <si>
    <t>https://podminky.urs.cz/item/CS_URS_2022_01/564861111</t>
  </si>
  <si>
    <t>180</t>
  </si>
  <si>
    <t>2201X-14XC-SO-09 - Skládka U 1. buku</t>
  </si>
  <si>
    <t>-1278054348</t>
  </si>
  <si>
    <t>60*15*0,2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</si>
  <si>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</si>
  <si>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</si>
  <si>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-932704209</t>
  </si>
  <si>
    <t>https://podminky.urs.cz/item/CS_URS_2022_01/162651112</t>
  </si>
  <si>
    <t>-1374935734</t>
  </si>
  <si>
    <t>-165205583</t>
  </si>
  <si>
    <t>60*15</t>
  </si>
  <si>
    <t>2143184942</t>
  </si>
  <si>
    <t>365594945</t>
  </si>
  <si>
    <t>-1603864202</t>
  </si>
  <si>
    <t>SEZNAM FIGUR</t>
  </si>
  <si>
    <t>Výměra</t>
  </si>
  <si>
    <t xml:space="preserve"> 2201X-14XC-SO-01</t>
  </si>
  <si>
    <t>Použití figury:</t>
  </si>
  <si>
    <t>Hloubení nezapažených rýh šířky do 800 mm v soudržných horninách třídy těžitelnosti I skupiny 3 ručně</t>
  </si>
  <si>
    <t>Vodorovné přemístění přes 500 do 1000 m výkopku/sypaniny z horniny třídy těžitelnosti I skupiny 1 až 3</t>
  </si>
  <si>
    <t>Uložení sypaniny do násypů nezhutněných strojně</t>
  </si>
  <si>
    <t>Rýhy_1</t>
  </si>
  <si>
    <t xml:space="preserve"> 2201X-14XC-SO-02</t>
  </si>
  <si>
    <t xml:space="preserve"> 2201X-14XC-SO-03</t>
  </si>
  <si>
    <t xml:space="preserve"> 2201X-14XC-SO-04</t>
  </si>
  <si>
    <t xml:space="preserve"> 2201X-14XC-SO-05</t>
  </si>
  <si>
    <t xml:space="preserve"> 2201X-14XC-SO-06</t>
  </si>
  <si>
    <t xml:space="preserve"> 2201X-14XC-SO-07</t>
  </si>
  <si>
    <t xml:space="preserve"> 2201X-14XC-SO-08</t>
  </si>
  <si>
    <t>Odkopávky a prokopávky nezapažené v hornině třídy těžitelnosti I skupiny 3 objem do 100 m3 strojně</t>
  </si>
  <si>
    <t xml:space="preserve"> 2201X-14XC-SO-09</t>
  </si>
  <si>
    <t>Vodorovné přemístění přes 4 000 do 5000 m výkopku/sypaniny z horniny třídy těžitelnosti I skupiny 1 až 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</si>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</sst>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/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3" TargetMode="External" /><Relationship Id="rId2" Type="http://schemas.openxmlformats.org/officeDocument/2006/relationships/hyperlink" Target="https://podminky.urs.cz/item/CS_URS_2022_01/162651112" TargetMode="External" /><Relationship Id="rId3" Type="http://schemas.openxmlformats.org/officeDocument/2006/relationships/hyperlink" Target="https://podminky.urs.cz/item/CS_URS_2022_01/171251101" TargetMode="External" /><Relationship Id="rId4" Type="http://schemas.openxmlformats.org/officeDocument/2006/relationships/hyperlink" Target="https://podminky.urs.cz/item/CS_URS_2022_01/181951112" TargetMode="External" /><Relationship Id="rId5" Type="http://schemas.openxmlformats.org/officeDocument/2006/relationships/hyperlink" Target="https://podminky.urs.cz/item/CS_URS_2022_01/564661111" TargetMode="External" /><Relationship Id="rId6" Type="http://schemas.openxmlformats.org/officeDocument/2006/relationships/hyperlink" Target="https://podminky.urs.cz/item/CS_URS_2022_01/564861111" TargetMode="External" /><Relationship Id="rId7" Type="http://schemas.openxmlformats.org/officeDocument/2006/relationships/hyperlink" Target="https://podminky.urs.cz/item/CS_URS_2022_01/998225111" TargetMode="External" /><Relationship Id="rId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205111" TargetMode="External" /><Relationship Id="rId2" Type="http://schemas.openxmlformats.org/officeDocument/2006/relationships/hyperlink" Target="https://podminky.urs.cz/item/CS_URS_2022_01/132212131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7125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6501111" TargetMode="External" /><Relationship Id="rId7" Type="http://schemas.openxmlformats.org/officeDocument/2006/relationships/hyperlink" Target="https://podminky.urs.cz/item/CS_URS_2022_01/597311121" TargetMode="External" /><Relationship Id="rId8" Type="http://schemas.openxmlformats.org/officeDocument/2006/relationships/hyperlink" Target="https://podminky.urs.cz/item/CS_URS_2022_01/938902113" TargetMode="External" /><Relationship Id="rId9" Type="http://schemas.openxmlformats.org/officeDocument/2006/relationships/hyperlink" Target="https://podminky.urs.cz/item/CS_URS_2022_01/938909611" TargetMode="External" /><Relationship Id="rId10" Type="http://schemas.openxmlformats.org/officeDocument/2006/relationships/hyperlink" Target="https://podminky.urs.cz/item/CS_URS_2022_01/998225111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205111" TargetMode="External" /><Relationship Id="rId2" Type="http://schemas.openxmlformats.org/officeDocument/2006/relationships/hyperlink" Target="https://podminky.urs.cz/item/CS_URS_2022_01/132212131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7125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6501111" TargetMode="External" /><Relationship Id="rId7" Type="http://schemas.openxmlformats.org/officeDocument/2006/relationships/hyperlink" Target="https://podminky.urs.cz/item/CS_URS_2022_01/597311121" TargetMode="External" /><Relationship Id="rId8" Type="http://schemas.openxmlformats.org/officeDocument/2006/relationships/hyperlink" Target="https://podminky.urs.cz/item/CS_URS_2022_01/938902113" TargetMode="External" /><Relationship Id="rId9" Type="http://schemas.openxmlformats.org/officeDocument/2006/relationships/hyperlink" Target="https://podminky.urs.cz/item/CS_URS_2022_01/938909611" TargetMode="External" /><Relationship Id="rId10" Type="http://schemas.openxmlformats.org/officeDocument/2006/relationships/hyperlink" Target="https://podminky.urs.cz/item/CS_URS_2022_01/99822511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205111" TargetMode="External" /><Relationship Id="rId2" Type="http://schemas.openxmlformats.org/officeDocument/2006/relationships/hyperlink" Target="https://podminky.urs.cz/item/CS_URS_2022_01/132212131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7125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6501111" TargetMode="External" /><Relationship Id="rId7" Type="http://schemas.openxmlformats.org/officeDocument/2006/relationships/hyperlink" Target="https://podminky.urs.cz/item/CS_URS_2022_01/597311121" TargetMode="External" /><Relationship Id="rId8" Type="http://schemas.openxmlformats.org/officeDocument/2006/relationships/hyperlink" Target="https://podminky.urs.cz/item/CS_URS_2022_01/938909611" TargetMode="External" /><Relationship Id="rId9" Type="http://schemas.openxmlformats.org/officeDocument/2006/relationships/hyperlink" Target="https://podminky.urs.cz/item/CS_URS_2022_01/99822511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62351104" TargetMode="External" /><Relationship Id="rId3" Type="http://schemas.openxmlformats.org/officeDocument/2006/relationships/hyperlink" Target="https://podminky.urs.cz/item/CS_URS_2022_01/171251101" TargetMode="External" /><Relationship Id="rId4" Type="http://schemas.openxmlformats.org/officeDocument/2006/relationships/hyperlink" Target="https://podminky.urs.cz/item/CS_URS_2022_01/181951112" TargetMode="External" /><Relationship Id="rId5" Type="http://schemas.openxmlformats.org/officeDocument/2006/relationships/hyperlink" Target="https://podminky.urs.cz/item/CS_URS_2022_01/566501111" TargetMode="External" /><Relationship Id="rId6" Type="http://schemas.openxmlformats.org/officeDocument/2006/relationships/hyperlink" Target="https://podminky.urs.cz/item/CS_URS_2022_01/597311121" TargetMode="External" /><Relationship Id="rId7" Type="http://schemas.openxmlformats.org/officeDocument/2006/relationships/hyperlink" Target="https://podminky.urs.cz/item/CS_URS_2022_01/938902113" TargetMode="External" /><Relationship Id="rId8" Type="http://schemas.openxmlformats.org/officeDocument/2006/relationships/hyperlink" Target="https://podminky.urs.cz/item/CS_URS_2022_01/938909611" TargetMode="External" /><Relationship Id="rId9" Type="http://schemas.openxmlformats.org/officeDocument/2006/relationships/hyperlink" Target="https://podminky.urs.cz/item/CS_URS_2022_01/998225111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205111" TargetMode="External" /><Relationship Id="rId2" Type="http://schemas.openxmlformats.org/officeDocument/2006/relationships/hyperlink" Target="https://podminky.urs.cz/item/CS_URS_2022_01/132212131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7125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97311121" TargetMode="External" /><Relationship Id="rId7" Type="http://schemas.openxmlformats.org/officeDocument/2006/relationships/hyperlink" Target="https://podminky.urs.cz/item/CS_URS_2022_01/998225111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205111" TargetMode="External" /><Relationship Id="rId2" Type="http://schemas.openxmlformats.org/officeDocument/2006/relationships/hyperlink" Target="https://podminky.urs.cz/item/CS_URS_2022_01/132212131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7125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6501111" TargetMode="External" /><Relationship Id="rId7" Type="http://schemas.openxmlformats.org/officeDocument/2006/relationships/hyperlink" Target="https://podminky.urs.cz/item/CS_URS_2022_01/597311121" TargetMode="External" /><Relationship Id="rId8" Type="http://schemas.openxmlformats.org/officeDocument/2006/relationships/hyperlink" Target="https://podminky.urs.cz/item/CS_URS_2022_01/938909611" TargetMode="External" /><Relationship Id="rId9" Type="http://schemas.openxmlformats.org/officeDocument/2006/relationships/hyperlink" Target="https://podminky.urs.cz/item/CS_URS_2022_01/998225111" TargetMode="External" /><Relationship Id="rId1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205111" TargetMode="External" /><Relationship Id="rId2" Type="http://schemas.openxmlformats.org/officeDocument/2006/relationships/hyperlink" Target="https://podminky.urs.cz/item/CS_URS_2022_01/132212131" TargetMode="External" /><Relationship Id="rId3" Type="http://schemas.openxmlformats.org/officeDocument/2006/relationships/hyperlink" Target="https://podminky.urs.cz/item/CS_URS_2022_01/162351104" TargetMode="External" /><Relationship Id="rId4" Type="http://schemas.openxmlformats.org/officeDocument/2006/relationships/hyperlink" Target="https://podminky.urs.cz/item/CS_URS_2022_01/17125110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6501111" TargetMode="External" /><Relationship Id="rId7" Type="http://schemas.openxmlformats.org/officeDocument/2006/relationships/hyperlink" Target="https://podminky.urs.cz/item/CS_URS_2022_01/597311121" TargetMode="External" /><Relationship Id="rId8" Type="http://schemas.openxmlformats.org/officeDocument/2006/relationships/hyperlink" Target="https://podminky.urs.cz/item/CS_URS_2022_01/938902113" TargetMode="External" /><Relationship Id="rId9" Type="http://schemas.openxmlformats.org/officeDocument/2006/relationships/hyperlink" Target="https://podminky.urs.cz/item/CS_URS_2022_01/938909611" TargetMode="External" /><Relationship Id="rId10" Type="http://schemas.openxmlformats.org/officeDocument/2006/relationships/hyperlink" Target="https://podminky.urs.cz/item/CS_URS_2022_01/998225111" TargetMode="External" /><Relationship Id="rId1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3" TargetMode="External" /><Relationship Id="rId2" Type="http://schemas.openxmlformats.org/officeDocument/2006/relationships/hyperlink" Target="https://podminky.urs.cz/item/CS_URS_2022_01/162351104" TargetMode="External" /><Relationship Id="rId3" Type="http://schemas.openxmlformats.org/officeDocument/2006/relationships/hyperlink" Target="https://podminky.urs.cz/item/CS_URS_2022_01/171251101" TargetMode="External" /><Relationship Id="rId4" Type="http://schemas.openxmlformats.org/officeDocument/2006/relationships/hyperlink" Target="https://podminky.urs.cz/item/CS_URS_2022_01/181951112" TargetMode="External" /><Relationship Id="rId5" Type="http://schemas.openxmlformats.org/officeDocument/2006/relationships/hyperlink" Target="https://podminky.urs.cz/item/CS_URS_2022_01/564661111" TargetMode="External" /><Relationship Id="rId6" Type="http://schemas.openxmlformats.org/officeDocument/2006/relationships/hyperlink" Target="https://podminky.urs.cz/item/CS_URS_2022_01/564861111" TargetMode="External" /><Relationship Id="rId7" Type="http://schemas.openxmlformats.org/officeDocument/2006/relationships/hyperlink" Target="https://podminky.urs.cz/item/CS_URS_2022_01/998225111" TargetMode="External" /><Relationship Id="rId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tabSelected="1" workbookViewId="0" topLeftCell="A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7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2"/>
      <c r="AQ5" s="22"/>
      <c r="AR5" s="20"/>
      <c r="BE5" s="323" t="s">
        <v>15</v>
      </c>
      <c r="BS5" s="17" t="s">
        <v>6</v>
      </c>
    </row>
    <row r="6" spans="2:71" s="1" customFormat="1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2"/>
      <c r="AQ6" s="22"/>
      <c r="AR6" s="20"/>
      <c r="BE6" s="32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24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4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4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24"/>
      <c r="BS10" s="17" t="s">
        <v>6</v>
      </c>
    </row>
    <row r="11" spans="2:71" s="1" customFormat="1" ht="18.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24"/>
      <c r="BS11" s="17" t="s">
        <v>6</v>
      </c>
    </row>
    <row r="12" spans="2:71" s="1" customFormat="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4"/>
      <c r="BS12" s="17" t="s">
        <v>6</v>
      </c>
    </row>
    <row r="13" spans="2:71" s="1" customFormat="1" ht="12" customHeight="1">
      <c r="B13" s="21"/>
      <c r="C13" s="22"/>
      <c r="D13" s="29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32</v>
      </c>
      <c r="AO13" s="22"/>
      <c r="AP13" s="22"/>
      <c r="AQ13" s="22"/>
      <c r="AR13" s="20"/>
      <c r="BE13" s="324"/>
      <c r="BS13" s="17" t="s">
        <v>6</v>
      </c>
    </row>
    <row r="14" spans="2:71" ht="12.5">
      <c r="B14" s="21"/>
      <c r="C14" s="22"/>
      <c r="D14" s="22"/>
      <c r="E14" s="329" t="s">
        <v>32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9" t="s">
        <v>29</v>
      </c>
      <c r="AL14" s="22"/>
      <c r="AM14" s="22"/>
      <c r="AN14" s="31" t="s">
        <v>32</v>
      </c>
      <c r="AO14" s="22"/>
      <c r="AP14" s="22"/>
      <c r="AQ14" s="22"/>
      <c r="AR14" s="20"/>
      <c r="BE14" s="324"/>
      <c r="BS14" s="17" t="s">
        <v>6</v>
      </c>
    </row>
    <row r="15" spans="2:71" s="1" customFormat="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4"/>
      <c r="BS15" s="17" t="s">
        <v>4</v>
      </c>
    </row>
    <row r="16" spans="2:71" s="1" customFormat="1" ht="12" customHeight="1">
      <c r="B16" s="21"/>
      <c r="C16" s="22"/>
      <c r="D16" s="29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24"/>
      <c r="BS16" s="17" t="s">
        <v>4</v>
      </c>
    </row>
    <row r="17" spans="2:71" s="1" customFormat="1" ht="18.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24"/>
      <c r="BS17" s="17" t="s">
        <v>37</v>
      </c>
    </row>
    <row r="18" spans="2:71" s="1" customFormat="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4"/>
      <c r="BS18" s="17" t="s">
        <v>6</v>
      </c>
    </row>
    <row r="19" spans="2:71" s="1" customFormat="1" ht="12" customHeight="1">
      <c r="B19" s="21"/>
      <c r="C19" s="22"/>
      <c r="D19" s="29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24"/>
      <c r="BS19" s="17" t="s">
        <v>6</v>
      </c>
    </row>
    <row r="20" spans="2:71" s="1" customFormat="1" ht="18.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24"/>
      <c r="BS20" s="17" t="s">
        <v>4</v>
      </c>
    </row>
    <row r="21" spans="2:57" s="1" customFormat="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4"/>
    </row>
    <row r="22" spans="2:57" s="1" customFormat="1" ht="12" customHeight="1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4"/>
    </row>
    <row r="23" spans="2:57" s="1" customFormat="1" ht="47.25" customHeight="1">
      <c r="B23" s="21"/>
      <c r="C23" s="22"/>
      <c r="D23" s="22"/>
      <c r="E23" s="331" t="s">
        <v>41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2"/>
      <c r="AP23" s="22"/>
      <c r="AQ23" s="22"/>
      <c r="AR23" s="20"/>
      <c r="BE23" s="324"/>
    </row>
    <row r="24" spans="2:57" s="1" customFormat="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4"/>
    </row>
    <row r="25" spans="2:57" s="1" customFormat="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4"/>
    </row>
    <row r="26" spans="1:57" s="2" customFormat="1" ht="25.9" customHeight="1">
      <c r="A26" s="34"/>
      <c r="B26" s="35"/>
      <c r="C26" s="36"/>
      <c r="D26" s="37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32">
        <f>ROUND(AG54,2)</f>
        <v>0</v>
      </c>
      <c r="AL26" s="333"/>
      <c r="AM26" s="333"/>
      <c r="AN26" s="333"/>
      <c r="AO26" s="333"/>
      <c r="AP26" s="36"/>
      <c r="AQ26" s="36"/>
      <c r="AR26" s="39"/>
      <c r="BE26" s="324"/>
    </row>
    <row r="27" spans="1:57" s="2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24"/>
    </row>
    <row r="28" spans="1:57" s="2" customFormat="1" ht="12.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34" t="s">
        <v>43</v>
      </c>
      <c r="M28" s="334"/>
      <c r="N28" s="334"/>
      <c r="O28" s="334"/>
      <c r="P28" s="334"/>
      <c r="Q28" s="36"/>
      <c r="R28" s="36"/>
      <c r="S28" s="36"/>
      <c r="T28" s="36"/>
      <c r="U28" s="36"/>
      <c r="V28" s="36"/>
      <c r="W28" s="334" t="s">
        <v>44</v>
      </c>
      <c r="X28" s="334"/>
      <c r="Y28" s="334"/>
      <c r="Z28" s="334"/>
      <c r="AA28" s="334"/>
      <c r="AB28" s="334"/>
      <c r="AC28" s="334"/>
      <c r="AD28" s="334"/>
      <c r="AE28" s="334"/>
      <c r="AF28" s="36"/>
      <c r="AG28" s="36"/>
      <c r="AH28" s="36"/>
      <c r="AI28" s="36"/>
      <c r="AJ28" s="36"/>
      <c r="AK28" s="334" t="s">
        <v>45</v>
      </c>
      <c r="AL28" s="334"/>
      <c r="AM28" s="334"/>
      <c r="AN28" s="334"/>
      <c r="AO28" s="334"/>
      <c r="AP28" s="36"/>
      <c r="AQ28" s="36"/>
      <c r="AR28" s="39"/>
      <c r="BE28" s="324"/>
    </row>
    <row r="29" spans="2:57" s="3" customFormat="1" ht="14.4" customHeight="1">
      <c r="B29" s="40"/>
      <c r="C29" s="41"/>
      <c r="D29" s="29" t="s">
        <v>46</v>
      </c>
      <c r="E29" s="41"/>
      <c r="F29" s="29" t="s">
        <v>47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ROUND(AV54,2)</f>
        <v>0</v>
      </c>
      <c r="AL29" s="317"/>
      <c r="AM29" s="317"/>
      <c r="AN29" s="317"/>
      <c r="AO29" s="317"/>
      <c r="AP29" s="41"/>
      <c r="AQ29" s="41"/>
      <c r="AR29" s="42"/>
      <c r="BE29" s="325"/>
    </row>
    <row r="30" spans="2:57" s="3" customFormat="1" ht="14.4" customHeight="1">
      <c r="B30" s="40"/>
      <c r="C30" s="41"/>
      <c r="D30" s="41"/>
      <c r="E30" s="41"/>
      <c r="F30" s="29" t="s">
        <v>48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ROUND(AW54,2)</f>
        <v>0</v>
      </c>
      <c r="AL30" s="317"/>
      <c r="AM30" s="317"/>
      <c r="AN30" s="317"/>
      <c r="AO30" s="317"/>
      <c r="AP30" s="41"/>
      <c r="AQ30" s="41"/>
      <c r="AR30" s="42"/>
      <c r="BE30" s="325"/>
    </row>
    <row r="31" spans="2:57" s="3" customFormat="1" ht="14.4" customHeight="1" hidden="1">
      <c r="B31" s="40"/>
      <c r="C31" s="41"/>
      <c r="D31" s="41"/>
      <c r="E31" s="41"/>
      <c r="F31" s="29" t="s">
        <v>49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25"/>
    </row>
    <row r="32" spans="2:57" s="3" customFormat="1" ht="14.4" customHeight="1" hidden="1">
      <c r="B32" s="40"/>
      <c r="C32" s="41"/>
      <c r="D32" s="41"/>
      <c r="E32" s="41"/>
      <c r="F32" s="29" t="s">
        <v>50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25"/>
    </row>
    <row r="33" spans="2:44" s="3" customFormat="1" ht="14.4" customHeight="1" hidden="1">
      <c r="B33" s="40"/>
      <c r="C33" s="41"/>
      <c r="D33" s="41"/>
      <c r="E33" s="41"/>
      <c r="F33" s="29" t="s">
        <v>51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53</v>
      </c>
      <c r="U35" s="45"/>
      <c r="V35" s="45"/>
      <c r="W35" s="45"/>
      <c r="X35" s="322" t="s">
        <v>54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19">
        <f>SUM(AK26:AK33)</f>
        <v>0</v>
      </c>
      <c r="AL35" s="320"/>
      <c r="AM35" s="320"/>
      <c r="AN35" s="320"/>
      <c r="AO35" s="321"/>
      <c r="AP35" s="43"/>
      <c r="AQ35" s="43"/>
      <c r="AR35" s="39"/>
      <c r="BE35" s="34"/>
    </row>
    <row r="36" spans="1:57" s="2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7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7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5" customHeight="1">
      <c r="A42" s="34"/>
      <c r="B42" s="35"/>
      <c r="C42" s="23" t="s">
        <v>55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7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2201X-14XC-SO-U1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7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44" t="str">
        <f>K6</f>
        <v>Udržba LC - Lesy města Brna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6"/>
      <c r="AQ45" s="56"/>
      <c r="AR45" s="57"/>
    </row>
    <row r="46" spans="1:57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Deblín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6" t="str">
        <f>IF(AN8="","",AN8)</f>
        <v>12. 4. 2022</v>
      </c>
      <c r="AN47" s="346"/>
      <c r="AO47" s="36"/>
      <c r="AP47" s="36"/>
      <c r="AQ47" s="36"/>
      <c r="AR47" s="39"/>
      <c r="BE47" s="34"/>
    </row>
    <row r="48" spans="1:57" s="2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1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Lesy města Brna, a.s.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33</v>
      </c>
      <c r="AJ49" s="36"/>
      <c r="AK49" s="36"/>
      <c r="AL49" s="36"/>
      <c r="AM49" s="347" t="str">
        <f>IF(E17="","",E17)</f>
        <v>Regioprojekt Brno, s.r.o</v>
      </c>
      <c r="AN49" s="348"/>
      <c r="AO49" s="348"/>
      <c r="AP49" s="348"/>
      <c r="AQ49" s="36"/>
      <c r="AR49" s="39"/>
      <c r="AS49" s="349" t="s">
        <v>56</v>
      </c>
      <c r="AT49" s="35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15" customHeight="1">
      <c r="A50" s="34"/>
      <c r="B50" s="35"/>
      <c r="C50" s="29" t="s">
        <v>31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38</v>
      </c>
      <c r="AJ50" s="36"/>
      <c r="AK50" s="36"/>
      <c r="AL50" s="36"/>
      <c r="AM50" s="347" t="str">
        <f>IF(E20="","",E20)</f>
        <v>Ing. Ondřej Ševčík</v>
      </c>
      <c r="AN50" s="348"/>
      <c r="AO50" s="348"/>
      <c r="AP50" s="348"/>
      <c r="AQ50" s="36"/>
      <c r="AR50" s="39"/>
      <c r="AS50" s="351"/>
      <c r="AT50" s="35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7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3"/>
      <c r="AT51" s="35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8" t="s">
        <v>57</v>
      </c>
      <c r="D52" s="339"/>
      <c r="E52" s="339"/>
      <c r="F52" s="339"/>
      <c r="G52" s="339"/>
      <c r="H52" s="66"/>
      <c r="I52" s="341" t="s">
        <v>58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0" t="s">
        <v>59</v>
      </c>
      <c r="AH52" s="339"/>
      <c r="AI52" s="339"/>
      <c r="AJ52" s="339"/>
      <c r="AK52" s="339"/>
      <c r="AL52" s="339"/>
      <c r="AM52" s="339"/>
      <c r="AN52" s="341" t="s">
        <v>60</v>
      </c>
      <c r="AO52" s="339"/>
      <c r="AP52" s="339"/>
      <c r="AQ52" s="67" t="s">
        <v>61</v>
      </c>
      <c r="AR52" s="39"/>
      <c r="AS52" s="68" t="s">
        <v>62</v>
      </c>
      <c r="AT52" s="69" t="s">
        <v>63</v>
      </c>
      <c r="AU52" s="69" t="s">
        <v>64</v>
      </c>
      <c r="AV52" s="69" t="s">
        <v>65</v>
      </c>
      <c r="AW52" s="69" t="s">
        <v>66</v>
      </c>
      <c r="AX52" s="69" t="s">
        <v>67</v>
      </c>
      <c r="AY52" s="69" t="s">
        <v>68</v>
      </c>
      <c r="AZ52" s="69" t="s">
        <v>69</v>
      </c>
      <c r="BA52" s="69" t="s">
        <v>70</v>
      </c>
      <c r="BB52" s="69" t="s">
        <v>71</v>
      </c>
      <c r="BC52" s="69" t="s">
        <v>72</v>
      </c>
      <c r="BD52" s="70" t="s">
        <v>73</v>
      </c>
      <c r="BE52" s="34"/>
    </row>
    <row r="53" spans="1:57" s="2" customFormat="1" ht="10.7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" customHeight="1">
      <c r="B54" s="74"/>
      <c r="C54" s="75" t="s">
        <v>74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2">
        <f>ROUND(SUM(AG55:AG63),2)</f>
        <v>0</v>
      </c>
      <c r="AH54" s="342"/>
      <c r="AI54" s="342"/>
      <c r="AJ54" s="342"/>
      <c r="AK54" s="342"/>
      <c r="AL54" s="342"/>
      <c r="AM54" s="342"/>
      <c r="AN54" s="343">
        <f aca="true" t="shared" si="0" ref="AN54:AN63">SUM(AG54,AT54)</f>
        <v>0</v>
      </c>
      <c r="AO54" s="343"/>
      <c r="AP54" s="343"/>
      <c r="AQ54" s="78" t="s">
        <v>19</v>
      </c>
      <c r="AR54" s="79"/>
      <c r="AS54" s="80">
        <f>ROUND(SUM(AS55:AS63),2)</f>
        <v>0</v>
      </c>
      <c r="AT54" s="81">
        <f aca="true" t="shared" si="1" ref="AT54:AT63">ROUND(SUM(AV54:AW54),2)</f>
        <v>0</v>
      </c>
      <c r="AU54" s="82">
        <f>ROUND(SUM(AU55:AU63),5)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ROUND(SUM(AZ55:AZ63),2)</f>
        <v>0</v>
      </c>
      <c r="BA54" s="81">
        <f>ROUND(SUM(BA55:BA63),2)</f>
        <v>0</v>
      </c>
      <c r="BB54" s="81">
        <f>ROUND(SUM(BB55:BB63),2)</f>
        <v>0</v>
      </c>
      <c r="BC54" s="81">
        <f>ROUND(SUM(BC55:BC63),2)</f>
        <v>0</v>
      </c>
      <c r="BD54" s="83">
        <f>ROUND(SUM(BD55:BD63),2)</f>
        <v>0</v>
      </c>
      <c r="BS54" s="84" t="s">
        <v>75</v>
      </c>
      <c r="BT54" s="84" t="s">
        <v>76</v>
      </c>
      <c r="BU54" s="85" t="s">
        <v>77</v>
      </c>
      <c r="BV54" s="84" t="s">
        <v>78</v>
      </c>
      <c r="BW54" s="84" t="s">
        <v>5</v>
      </c>
      <c r="BX54" s="84" t="s">
        <v>79</v>
      </c>
      <c r="CL54" s="84" t="s">
        <v>19</v>
      </c>
    </row>
    <row r="55" spans="1:91" s="7" customFormat="1" ht="37.5" customHeight="1">
      <c r="A55" s="86" t="s">
        <v>80</v>
      </c>
      <c r="B55" s="87"/>
      <c r="C55" s="88"/>
      <c r="D55" s="337" t="s">
        <v>81</v>
      </c>
      <c r="E55" s="337"/>
      <c r="F55" s="337"/>
      <c r="G55" s="337"/>
      <c r="H55" s="337"/>
      <c r="I55" s="89"/>
      <c r="J55" s="337" t="s">
        <v>82</v>
      </c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5">
        <f>'2201X-14XC-SO-01 - LC Klo...'!J30</f>
        <v>0</v>
      </c>
      <c r="AH55" s="336"/>
      <c r="AI55" s="336"/>
      <c r="AJ55" s="336"/>
      <c r="AK55" s="336"/>
      <c r="AL55" s="336"/>
      <c r="AM55" s="336"/>
      <c r="AN55" s="335">
        <f t="shared" si="0"/>
        <v>0</v>
      </c>
      <c r="AO55" s="336"/>
      <c r="AP55" s="336"/>
      <c r="AQ55" s="90" t="s">
        <v>83</v>
      </c>
      <c r="AR55" s="91"/>
      <c r="AS55" s="92">
        <v>0</v>
      </c>
      <c r="AT55" s="93">
        <f t="shared" si="1"/>
        <v>0</v>
      </c>
      <c r="AU55" s="94">
        <f>'2201X-14XC-SO-01 - LC Klo...'!P84</f>
        <v>0</v>
      </c>
      <c r="AV55" s="93">
        <f>'2201X-14XC-SO-01 - LC Klo...'!J33</f>
        <v>0</v>
      </c>
      <c r="AW55" s="93">
        <f>'2201X-14XC-SO-01 - LC Klo...'!J34</f>
        <v>0</v>
      </c>
      <c r="AX55" s="93">
        <f>'2201X-14XC-SO-01 - LC Klo...'!J35</f>
        <v>0</v>
      </c>
      <c r="AY55" s="93">
        <f>'2201X-14XC-SO-01 - LC Klo...'!J36</f>
        <v>0</v>
      </c>
      <c r="AZ55" s="93">
        <f>'2201X-14XC-SO-01 - LC Klo...'!F33</f>
        <v>0</v>
      </c>
      <c r="BA55" s="93">
        <f>'2201X-14XC-SO-01 - LC Klo...'!F34</f>
        <v>0</v>
      </c>
      <c r="BB55" s="93">
        <f>'2201X-14XC-SO-01 - LC Klo...'!F35</f>
        <v>0</v>
      </c>
      <c r="BC55" s="93">
        <f>'2201X-14XC-SO-01 - LC Klo...'!F36</f>
        <v>0</v>
      </c>
      <c r="BD55" s="95">
        <f>'2201X-14XC-SO-01 - LC Klo...'!F37</f>
        <v>0</v>
      </c>
      <c r="BT55" s="96" t="s">
        <v>84</v>
      </c>
      <c r="BV55" s="96" t="s">
        <v>78</v>
      </c>
      <c r="BW55" s="96" t="s">
        <v>85</v>
      </c>
      <c r="BX55" s="96" t="s">
        <v>5</v>
      </c>
      <c r="CL55" s="96" t="s">
        <v>19</v>
      </c>
      <c r="CM55" s="96" t="s">
        <v>86</v>
      </c>
    </row>
    <row r="56" spans="1:91" s="7" customFormat="1" ht="37.5" customHeight="1">
      <c r="A56" s="86" t="s">
        <v>80</v>
      </c>
      <c r="B56" s="87"/>
      <c r="C56" s="88"/>
      <c r="D56" s="337" t="s">
        <v>87</v>
      </c>
      <c r="E56" s="337"/>
      <c r="F56" s="337"/>
      <c r="G56" s="337"/>
      <c r="H56" s="337"/>
      <c r="I56" s="89"/>
      <c r="J56" s="337" t="s">
        <v>88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5">
        <f>'2201X-14XC-SO-02 - LC Pupek'!J30</f>
        <v>0</v>
      </c>
      <c r="AH56" s="336"/>
      <c r="AI56" s="336"/>
      <c r="AJ56" s="336"/>
      <c r="AK56" s="336"/>
      <c r="AL56" s="336"/>
      <c r="AM56" s="336"/>
      <c r="AN56" s="335">
        <f t="shared" si="0"/>
        <v>0</v>
      </c>
      <c r="AO56" s="336"/>
      <c r="AP56" s="336"/>
      <c r="AQ56" s="90" t="s">
        <v>83</v>
      </c>
      <c r="AR56" s="91"/>
      <c r="AS56" s="92">
        <v>0</v>
      </c>
      <c r="AT56" s="93">
        <f t="shared" si="1"/>
        <v>0</v>
      </c>
      <c r="AU56" s="94">
        <f>'2201X-14XC-SO-02 - LC Pupek'!P84</f>
        <v>0</v>
      </c>
      <c r="AV56" s="93">
        <f>'2201X-14XC-SO-02 - LC Pupek'!J33</f>
        <v>0</v>
      </c>
      <c r="AW56" s="93">
        <f>'2201X-14XC-SO-02 - LC Pupek'!J34</f>
        <v>0</v>
      </c>
      <c r="AX56" s="93">
        <f>'2201X-14XC-SO-02 - LC Pupek'!J35</f>
        <v>0</v>
      </c>
      <c r="AY56" s="93">
        <f>'2201X-14XC-SO-02 - LC Pupek'!J36</f>
        <v>0</v>
      </c>
      <c r="AZ56" s="93">
        <f>'2201X-14XC-SO-02 - LC Pupek'!F33</f>
        <v>0</v>
      </c>
      <c r="BA56" s="93">
        <f>'2201X-14XC-SO-02 - LC Pupek'!F34</f>
        <v>0</v>
      </c>
      <c r="BB56" s="93">
        <f>'2201X-14XC-SO-02 - LC Pupek'!F35</f>
        <v>0</v>
      </c>
      <c r="BC56" s="93">
        <f>'2201X-14XC-SO-02 - LC Pupek'!F36</f>
        <v>0</v>
      </c>
      <c r="BD56" s="95">
        <f>'2201X-14XC-SO-02 - LC Pupek'!F37</f>
        <v>0</v>
      </c>
      <c r="BT56" s="96" t="s">
        <v>84</v>
      </c>
      <c r="BV56" s="96" t="s">
        <v>78</v>
      </c>
      <c r="BW56" s="96" t="s">
        <v>89</v>
      </c>
      <c r="BX56" s="96" t="s">
        <v>5</v>
      </c>
      <c r="CL56" s="96" t="s">
        <v>19</v>
      </c>
      <c r="CM56" s="96" t="s">
        <v>86</v>
      </c>
    </row>
    <row r="57" spans="1:91" s="7" customFormat="1" ht="37.5" customHeight="1">
      <c r="A57" s="86" t="s">
        <v>80</v>
      </c>
      <c r="B57" s="87"/>
      <c r="C57" s="88"/>
      <c r="D57" s="337" t="s">
        <v>90</v>
      </c>
      <c r="E57" s="337"/>
      <c r="F57" s="337"/>
      <c r="G57" s="337"/>
      <c r="H57" s="337"/>
      <c r="I57" s="89"/>
      <c r="J57" s="337" t="s">
        <v>91</v>
      </c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5">
        <f>'2201X-14XC-SO-03 - LC Drá...'!J30</f>
        <v>0</v>
      </c>
      <c r="AH57" s="336"/>
      <c r="AI57" s="336"/>
      <c r="AJ57" s="336"/>
      <c r="AK57" s="336"/>
      <c r="AL57" s="336"/>
      <c r="AM57" s="336"/>
      <c r="AN57" s="335">
        <f t="shared" si="0"/>
        <v>0</v>
      </c>
      <c r="AO57" s="336"/>
      <c r="AP57" s="336"/>
      <c r="AQ57" s="90" t="s">
        <v>83</v>
      </c>
      <c r="AR57" s="91"/>
      <c r="AS57" s="92">
        <v>0</v>
      </c>
      <c r="AT57" s="93">
        <f t="shared" si="1"/>
        <v>0</v>
      </c>
      <c r="AU57" s="94">
        <f>'2201X-14XC-SO-03 - LC Drá...'!P84</f>
        <v>0</v>
      </c>
      <c r="AV57" s="93">
        <f>'2201X-14XC-SO-03 - LC Drá...'!J33</f>
        <v>0</v>
      </c>
      <c r="AW57" s="93">
        <f>'2201X-14XC-SO-03 - LC Drá...'!J34</f>
        <v>0</v>
      </c>
      <c r="AX57" s="93">
        <f>'2201X-14XC-SO-03 - LC Drá...'!J35</f>
        <v>0</v>
      </c>
      <c r="AY57" s="93">
        <f>'2201X-14XC-SO-03 - LC Drá...'!J36</f>
        <v>0</v>
      </c>
      <c r="AZ57" s="93">
        <f>'2201X-14XC-SO-03 - LC Drá...'!F33</f>
        <v>0</v>
      </c>
      <c r="BA57" s="93">
        <f>'2201X-14XC-SO-03 - LC Drá...'!F34</f>
        <v>0</v>
      </c>
      <c r="BB57" s="93">
        <f>'2201X-14XC-SO-03 - LC Drá...'!F35</f>
        <v>0</v>
      </c>
      <c r="BC57" s="93">
        <f>'2201X-14XC-SO-03 - LC Drá...'!F36</f>
        <v>0</v>
      </c>
      <c r="BD57" s="95">
        <f>'2201X-14XC-SO-03 - LC Drá...'!F37</f>
        <v>0</v>
      </c>
      <c r="BT57" s="96" t="s">
        <v>84</v>
      </c>
      <c r="BV57" s="96" t="s">
        <v>78</v>
      </c>
      <c r="BW57" s="96" t="s">
        <v>92</v>
      </c>
      <c r="BX57" s="96" t="s">
        <v>5</v>
      </c>
      <c r="CL57" s="96" t="s">
        <v>19</v>
      </c>
      <c r="CM57" s="96" t="s">
        <v>86</v>
      </c>
    </row>
    <row r="58" spans="1:91" s="7" customFormat="1" ht="37.5" customHeight="1">
      <c r="A58" s="86" t="s">
        <v>80</v>
      </c>
      <c r="B58" s="87"/>
      <c r="C58" s="88"/>
      <c r="D58" s="337" t="s">
        <v>93</v>
      </c>
      <c r="E58" s="337"/>
      <c r="F58" s="337"/>
      <c r="G58" s="337"/>
      <c r="H58" s="337"/>
      <c r="I58" s="89"/>
      <c r="J58" s="337" t="s">
        <v>94</v>
      </c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5">
        <f>'2201X-14XC-SO-04 - LC Mokř'!J30</f>
        <v>0</v>
      </c>
      <c r="AH58" s="336"/>
      <c r="AI58" s="336"/>
      <c r="AJ58" s="336"/>
      <c r="AK58" s="336"/>
      <c r="AL58" s="336"/>
      <c r="AM58" s="336"/>
      <c r="AN58" s="335">
        <f t="shared" si="0"/>
        <v>0</v>
      </c>
      <c r="AO58" s="336"/>
      <c r="AP58" s="336"/>
      <c r="AQ58" s="90" t="s">
        <v>83</v>
      </c>
      <c r="AR58" s="91"/>
      <c r="AS58" s="92">
        <v>0</v>
      </c>
      <c r="AT58" s="93">
        <f t="shared" si="1"/>
        <v>0</v>
      </c>
      <c r="AU58" s="94">
        <f>'2201X-14XC-SO-04 - LC Mokř'!P84</f>
        <v>0</v>
      </c>
      <c r="AV58" s="93">
        <f>'2201X-14XC-SO-04 - LC Mokř'!J33</f>
        <v>0</v>
      </c>
      <c r="AW58" s="93">
        <f>'2201X-14XC-SO-04 - LC Mokř'!J34</f>
        <v>0</v>
      </c>
      <c r="AX58" s="93">
        <f>'2201X-14XC-SO-04 - LC Mokř'!J35</f>
        <v>0</v>
      </c>
      <c r="AY58" s="93">
        <f>'2201X-14XC-SO-04 - LC Mokř'!J36</f>
        <v>0</v>
      </c>
      <c r="AZ58" s="93">
        <f>'2201X-14XC-SO-04 - LC Mokř'!F33</f>
        <v>0</v>
      </c>
      <c r="BA58" s="93">
        <f>'2201X-14XC-SO-04 - LC Mokř'!F34</f>
        <v>0</v>
      </c>
      <c r="BB58" s="93">
        <f>'2201X-14XC-SO-04 - LC Mokř'!F35</f>
        <v>0</v>
      </c>
      <c r="BC58" s="93">
        <f>'2201X-14XC-SO-04 - LC Mokř'!F36</f>
        <v>0</v>
      </c>
      <c r="BD58" s="95">
        <f>'2201X-14XC-SO-04 - LC Mokř'!F37</f>
        <v>0</v>
      </c>
      <c r="BT58" s="96" t="s">
        <v>84</v>
      </c>
      <c r="BV58" s="96" t="s">
        <v>78</v>
      </c>
      <c r="BW58" s="96" t="s">
        <v>95</v>
      </c>
      <c r="BX58" s="96" t="s">
        <v>5</v>
      </c>
      <c r="CL58" s="96" t="s">
        <v>19</v>
      </c>
      <c r="CM58" s="96" t="s">
        <v>86</v>
      </c>
    </row>
    <row r="59" spans="1:91" s="7" customFormat="1" ht="37.5" customHeight="1">
      <c r="A59" s="86" t="s">
        <v>80</v>
      </c>
      <c r="B59" s="87"/>
      <c r="C59" s="88"/>
      <c r="D59" s="337" t="s">
        <v>96</v>
      </c>
      <c r="E59" s="337"/>
      <c r="F59" s="337"/>
      <c r="G59" s="337"/>
      <c r="H59" s="337"/>
      <c r="I59" s="89"/>
      <c r="J59" s="337" t="s">
        <v>97</v>
      </c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5">
        <f>'2201X-14XC-SO-05 - LC Pej...'!J30</f>
        <v>0</v>
      </c>
      <c r="AH59" s="336"/>
      <c r="AI59" s="336"/>
      <c r="AJ59" s="336"/>
      <c r="AK59" s="336"/>
      <c r="AL59" s="336"/>
      <c r="AM59" s="336"/>
      <c r="AN59" s="335">
        <f t="shared" si="0"/>
        <v>0</v>
      </c>
      <c r="AO59" s="336"/>
      <c r="AP59" s="336"/>
      <c r="AQ59" s="90" t="s">
        <v>83</v>
      </c>
      <c r="AR59" s="91"/>
      <c r="AS59" s="92">
        <v>0</v>
      </c>
      <c r="AT59" s="93">
        <f t="shared" si="1"/>
        <v>0</v>
      </c>
      <c r="AU59" s="94">
        <f>'2201X-14XC-SO-05 - LC Pej...'!P84</f>
        <v>0</v>
      </c>
      <c r="AV59" s="93">
        <f>'2201X-14XC-SO-05 - LC Pej...'!J33</f>
        <v>0</v>
      </c>
      <c r="AW59" s="93">
        <f>'2201X-14XC-SO-05 - LC Pej...'!J34</f>
        <v>0</v>
      </c>
      <c r="AX59" s="93">
        <f>'2201X-14XC-SO-05 - LC Pej...'!J35</f>
        <v>0</v>
      </c>
      <c r="AY59" s="93">
        <f>'2201X-14XC-SO-05 - LC Pej...'!J36</f>
        <v>0</v>
      </c>
      <c r="AZ59" s="93">
        <f>'2201X-14XC-SO-05 - LC Pej...'!F33</f>
        <v>0</v>
      </c>
      <c r="BA59" s="93">
        <f>'2201X-14XC-SO-05 - LC Pej...'!F34</f>
        <v>0</v>
      </c>
      <c r="BB59" s="93">
        <f>'2201X-14XC-SO-05 - LC Pej...'!F35</f>
        <v>0</v>
      </c>
      <c r="BC59" s="93">
        <f>'2201X-14XC-SO-05 - LC Pej...'!F36</f>
        <v>0</v>
      </c>
      <c r="BD59" s="95">
        <f>'2201X-14XC-SO-05 - LC Pej...'!F37</f>
        <v>0</v>
      </c>
      <c r="BT59" s="96" t="s">
        <v>84</v>
      </c>
      <c r="BV59" s="96" t="s">
        <v>78</v>
      </c>
      <c r="BW59" s="96" t="s">
        <v>98</v>
      </c>
      <c r="BX59" s="96" t="s">
        <v>5</v>
      </c>
      <c r="CL59" s="96" t="s">
        <v>19</v>
      </c>
      <c r="CM59" s="96" t="s">
        <v>86</v>
      </c>
    </row>
    <row r="60" spans="1:91" s="7" customFormat="1" ht="37.5" customHeight="1">
      <c r="A60" s="86" t="s">
        <v>80</v>
      </c>
      <c r="B60" s="87"/>
      <c r="C60" s="88"/>
      <c r="D60" s="337" t="s">
        <v>99</v>
      </c>
      <c r="E60" s="337"/>
      <c r="F60" s="337"/>
      <c r="G60" s="337"/>
      <c r="H60" s="337"/>
      <c r="I60" s="89"/>
      <c r="J60" s="337" t="s">
        <v>100</v>
      </c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5">
        <f>'2201X-14XC-SO-06 - LC Voh...'!J30</f>
        <v>0</v>
      </c>
      <c r="AH60" s="336"/>
      <c r="AI60" s="336"/>
      <c r="AJ60" s="336"/>
      <c r="AK60" s="336"/>
      <c r="AL60" s="336"/>
      <c r="AM60" s="336"/>
      <c r="AN60" s="335">
        <f t="shared" si="0"/>
        <v>0</v>
      </c>
      <c r="AO60" s="336"/>
      <c r="AP60" s="336"/>
      <c r="AQ60" s="90" t="s">
        <v>83</v>
      </c>
      <c r="AR60" s="91"/>
      <c r="AS60" s="92">
        <v>0</v>
      </c>
      <c r="AT60" s="93">
        <f t="shared" si="1"/>
        <v>0</v>
      </c>
      <c r="AU60" s="94">
        <f>'2201X-14XC-SO-06 - LC Voh...'!P84</f>
        <v>0</v>
      </c>
      <c r="AV60" s="93">
        <f>'2201X-14XC-SO-06 - LC Voh...'!J33</f>
        <v>0</v>
      </c>
      <c r="AW60" s="93">
        <f>'2201X-14XC-SO-06 - LC Voh...'!J34</f>
        <v>0</v>
      </c>
      <c r="AX60" s="93">
        <f>'2201X-14XC-SO-06 - LC Voh...'!J35</f>
        <v>0</v>
      </c>
      <c r="AY60" s="93">
        <f>'2201X-14XC-SO-06 - LC Voh...'!J36</f>
        <v>0</v>
      </c>
      <c r="AZ60" s="93">
        <f>'2201X-14XC-SO-06 - LC Voh...'!F33</f>
        <v>0</v>
      </c>
      <c r="BA60" s="93">
        <f>'2201X-14XC-SO-06 - LC Voh...'!F34</f>
        <v>0</v>
      </c>
      <c r="BB60" s="93">
        <f>'2201X-14XC-SO-06 - LC Voh...'!F35</f>
        <v>0</v>
      </c>
      <c r="BC60" s="93">
        <f>'2201X-14XC-SO-06 - LC Voh...'!F36</f>
        <v>0</v>
      </c>
      <c r="BD60" s="95">
        <f>'2201X-14XC-SO-06 - LC Voh...'!F37</f>
        <v>0</v>
      </c>
      <c r="BT60" s="96" t="s">
        <v>84</v>
      </c>
      <c r="BV60" s="96" t="s">
        <v>78</v>
      </c>
      <c r="BW60" s="96" t="s">
        <v>101</v>
      </c>
      <c r="BX60" s="96" t="s">
        <v>5</v>
      </c>
      <c r="CL60" s="96" t="s">
        <v>19</v>
      </c>
      <c r="CM60" s="96" t="s">
        <v>86</v>
      </c>
    </row>
    <row r="61" spans="1:91" s="7" customFormat="1" ht="37.5" customHeight="1">
      <c r="A61" s="86" t="s">
        <v>80</v>
      </c>
      <c r="B61" s="87"/>
      <c r="C61" s="88"/>
      <c r="D61" s="337" t="s">
        <v>102</v>
      </c>
      <c r="E61" s="337"/>
      <c r="F61" s="337"/>
      <c r="G61" s="337"/>
      <c r="H61" s="337"/>
      <c r="I61" s="89"/>
      <c r="J61" s="337" t="s">
        <v>103</v>
      </c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5">
        <f>'2201X-14XC-SO-07 - LC Sok...'!J30</f>
        <v>0</v>
      </c>
      <c r="AH61" s="336"/>
      <c r="AI61" s="336"/>
      <c r="AJ61" s="336"/>
      <c r="AK61" s="336"/>
      <c r="AL61" s="336"/>
      <c r="AM61" s="336"/>
      <c r="AN61" s="335">
        <f t="shared" si="0"/>
        <v>0</v>
      </c>
      <c r="AO61" s="336"/>
      <c r="AP61" s="336"/>
      <c r="AQ61" s="90" t="s">
        <v>83</v>
      </c>
      <c r="AR61" s="91"/>
      <c r="AS61" s="92">
        <v>0</v>
      </c>
      <c r="AT61" s="93">
        <f t="shared" si="1"/>
        <v>0</v>
      </c>
      <c r="AU61" s="94">
        <f>'2201X-14XC-SO-07 - LC Sok...'!P84</f>
        <v>0</v>
      </c>
      <c r="AV61" s="93">
        <f>'2201X-14XC-SO-07 - LC Sok...'!J33</f>
        <v>0</v>
      </c>
      <c r="AW61" s="93">
        <f>'2201X-14XC-SO-07 - LC Sok...'!J34</f>
        <v>0</v>
      </c>
      <c r="AX61" s="93">
        <f>'2201X-14XC-SO-07 - LC Sok...'!J35</f>
        <v>0</v>
      </c>
      <c r="AY61" s="93">
        <f>'2201X-14XC-SO-07 - LC Sok...'!J36</f>
        <v>0</v>
      </c>
      <c r="AZ61" s="93">
        <f>'2201X-14XC-SO-07 - LC Sok...'!F33</f>
        <v>0</v>
      </c>
      <c r="BA61" s="93">
        <f>'2201X-14XC-SO-07 - LC Sok...'!F34</f>
        <v>0</v>
      </c>
      <c r="BB61" s="93">
        <f>'2201X-14XC-SO-07 - LC Sok...'!F35</f>
        <v>0</v>
      </c>
      <c r="BC61" s="93">
        <f>'2201X-14XC-SO-07 - LC Sok...'!F36</f>
        <v>0</v>
      </c>
      <c r="BD61" s="95">
        <f>'2201X-14XC-SO-07 - LC Sok...'!F37</f>
        <v>0</v>
      </c>
      <c r="BT61" s="96" t="s">
        <v>84</v>
      </c>
      <c r="BV61" s="96" t="s">
        <v>78</v>
      </c>
      <c r="BW61" s="96" t="s">
        <v>104</v>
      </c>
      <c r="BX61" s="96" t="s">
        <v>5</v>
      </c>
      <c r="CL61" s="96" t="s">
        <v>19</v>
      </c>
      <c r="CM61" s="96" t="s">
        <v>86</v>
      </c>
    </row>
    <row r="62" spans="1:91" s="7" customFormat="1" ht="37.5" customHeight="1">
      <c r="A62" s="86" t="s">
        <v>80</v>
      </c>
      <c r="B62" s="87"/>
      <c r="C62" s="88"/>
      <c r="D62" s="337" t="s">
        <v>105</v>
      </c>
      <c r="E62" s="337"/>
      <c r="F62" s="337"/>
      <c r="G62" s="337"/>
      <c r="H62" s="337"/>
      <c r="I62" s="89"/>
      <c r="J62" s="337" t="s">
        <v>106</v>
      </c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5">
        <f>'2201X-14XC-SO-08 - Skládk...'!J30</f>
        <v>0</v>
      </c>
      <c r="AH62" s="336"/>
      <c r="AI62" s="336"/>
      <c r="AJ62" s="336"/>
      <c r="AK62" s="336"/>
      <c r="AL62" s="336"/>
      <c r="AM62" s="336"/>
      <c r="AN62" s="335">
        <f t="shared" si="0"/>
        <v>0</v>
      </c>
      <c r="AO62" s="336"/>
      <c r="AP62" s="336"/>
      <c r="AQ62" s="90" t="s">
        <v>83</v>
      </c>
      <c r="AR62" s="91"/>
      <c r="AS62" s="92">
        <v>0</v>
      </c>
      <c r="AT62" s="93">
        <f t="shared" si="1"/>
        <v>0</v>
      </c>
      <c r="AU62" s="94">
        <f>'2201X-14XC-SO-08 - Skládk...'!P84</f>
        <v>0</v>
      </c>
      <c r="AV62" s="93">
        <f>'2201X-14XC-SO-08 - Skládk...'!J33</f>
        <v>0</v>
      </c>
      <c r="AW62" s="93">
        <f>'2201X-14XC-SO-08 - Skládk...'!J34</f>
        <v>0</v>
      </c>
      <c r="AX62" s="93">
        <f>'2201X-14XC-SO-08 - Skládk...'!J35</f>
        <v>0</v>
      </c>
      <c r="AY62" s="93">
        <f>'2201X-14XC-SO-08 - Skládk...'!J36</f>
        <v>0</v>
      </c>
      <c r="AZ62" s="93">
        <f>'2201X-14XC-SO-08 - Skládk...'!F33</f>
        <v>0</v>
      </c>
      <c r="BA62" s="93">
        <f>'2201X-14XC-SO-08 - Skládk...'!F34</f>
        <v>0</v>
      </c>
      <c r="BB62" s="93">
        <f>'2201X-14XC-SO-08 - Skládk...'!F35</f>
        <v>0</v>
      </c>
      <c r="BC62" s="93">
        <f>'2201X-14XC-SO-08 - Skládk...'!F36</f>
        <v>0</v>
      </c>
      <c r="BD62" s="95">
        <f>'2201X-14XC-SO-08 - Skládk...'!F37</f>
        <v>0</v>
      </c>
      <c r="BT62" s="96" t="s">
        <v>84</v>
      </c>
      <c r="BV62" s="96" t="s">
        <v>78</v>
      </c>
      <c r="BW62" s="96" t="s">
        <v>107</v>
      </c>
      <c r="BX62" s="96" t="s">
        <v>5</v>
      </c>
      <c r="CL62" s="96" t="s">
        <v>19</v>
      </c>
      <c r="CM62" s="96" t="s">
        <v>86</v>
      </c>
    </row>
    <row r="63" spans="1:91" s="7" customFormat="1" ht="37.5" customHeight="1">
      <c r="A63" s="86" t="s">
        <v>80</v>
      </c>
      <c r="B63" s="87"/>
      <c r="C63" s="88"/>
      <c r="D63" s="337" t="s">
        <v>108</v>
      </c>
      <c r="E63" s="337"/>
      <c r="F63" s="337"/>
      <c r="G63" s="337"/>
      <c r="H63" s="337"/>
      <c r="I63" s="89"/>
      <c r="J63" s="337" t="s">
        <v>109</v>
      </c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5">
        <f>'2201X-14XC-SO-09 - Skládk...'!J30</f>
        <v>0</v>
      </c>
      <c r="AH63" s="336"/>
      <c r="AI63" s="336"/>
      <c r="AJ63" s="336"/>
      <c r="AK63" s="336"/>
      <c r="AL63" s="336"/>
      <c r="AM63" s="336"/>
      <c r="AN63" s="335">
        <f t="shared" si="0"/>
        <v>0</v>
      </c>
      <c r="AO63" s="336"/>
      <c r="AP63" s="336"/>
      <c r="AQ63" s="90" t="s">
        <v>83</v>
      </c>
      <c r="AR63" s="91"/>
      <c r="AS63" s="97">
        <v>0</v>
      </c>
      <c r="AT63" s="98">
        <f t="shared" si="1"/>
        <v>0</v>
      </c>
      <c r="AU63" s="99">
        <f>'2201X-14XC-SO-09 - Skládk...'!P83</f>
        <v>0</v>
      </c>
      <c r="AV63" s="98">
        <f>'2201X-14XC-SO-09 - Skládk...'!J33</f>
        <v>0</v>
      </c>
      <c r="AW63" s="98">
        <f>'2201X-14XC-SO-09 - Skládk...'!J34</f>
        <v>0</v>
      </c>
      <c r="AX63" s="98">
        <f>'2201X-14XC-SO-09 - Skládk...'!J35</f>
        <v>0</v>
      </c>
      <c r="AY63" s="98">
        <f>'2201X-14XC-SO-09 - Skládk...'!J36</f>
        <v>0</v>
      </c>
      <c r="AZ63" s="98">
        <f>'2201X-14XC-SO-09 - Skládk...'!F33</f>
        <v>0</v>
      </c>
      <c r="BA63" s="98">
        <f>'2201X-14XC-SO-09 - Skládk...'!F34</f>
        <v>0</v>
      </c>
      <c r="BB63" s="98">
        <f>'2201X-14XC-SO-09 - Skládk...'!F35</f>
        <v>0</v>
      </c>
      <c r="BC63" s="98">
        <f>'2201X-14XC-SO-09 - Skládk...'!F36</f>
        <v>0</v>
      </c>
      <c r="BD63" s="100">
        <f>'2201X-14XC-SO-09 - Skládk...'!F37</f>
        <v>0</v>
      </c>
      <c r="BT63" s="96" t="s">
        <v>84</v>
      </c>
      <c r="BV63" s="96" t="s">
        <v>78</v>
      </c>
      <c r="BW63" s="96" t="s">
        <v>110</v>
      </c>
      <c r="BX63" s="96" t="s">
        <v>5</v>
      </c>
      <c r="CL63" s="96" t="s">
        <v>19</v>
      </c>
      <c r="CM63" s="96" t="s">
        <v>86</v>
      </c>
    </row>
    <row r="64" spans="1:57" s="2" customFormat="1" ht="30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9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s="2" customFormat="1" ht="7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39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</sheetData>
  <sheetProtection algorithmName="SHA-512" hashValue="Otztac75IEZW2NHZkNgdsfVfCdbeFI4ffHRriKrwvfAobvy9msT4Dbdv6+IiRfj+i4C/KG0WyVlmbMvw61Fh7w==" saltValue="mg7FydIH6WPhv9I6wC2hZsthWq7z2epZ9G/yEOaQ6C+s3q7dwFUhPLT4pp3NrJ+32Pgl1pIdLeX22wHb+Xuk5g==" spinCount="100000" sheet="1" objects="1" scenarios="1" formatColumns="0" formatRows="0"/>
  <mergeCells count="7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K30:AO30"/>
    <mergeCell ref="L30:P30"/>
    <mergeCell ref="W30:AE30"/>
    <mergeCell ref="L31:P31"/>
    <mergeCell ref="AN62:AP62"/>
    <mergeCell ref="AG62:AM62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2201X-14XC-SO-01 - LC Klo...'!C2" display="/"/>
    <hyperlink ref="A56" location="'2201X-14XC-SO-02 - LC Pupek'!C2" display="/"/>
    <hyperlink ref="A57" location="'2201X-14XC-SO-03 - LC Drá...'!C2" display="/"/>
    <hyperlink ref="A58" location="'2201X-14XC-SO-04 - LC Mokř'!C2" display="/"/>
    <hyperlink ref="A59" location="'2201X-14XC-SO-05 - LC Pej...'!C2" display="/"/>
    <hyperlink ref="A60" location="'2201X-14XC-SO-06 - LC Voh...'!C2" display="/"/>
    <hyperlink ref="A61" location="'2201X-14XC-SO-07 - LC Sok...'!C2" display="/"/>
    <hyperlink ref="A62" location="'2201X-14XC-SO-08 - Skládk...'!C2" display="/"/>
    <hyperlink ref="A63" location="'2201X-14XC-SO-09 - Sklád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110</v>
      </c>
      <c r="AZ2" s="101" t="s">
        <v>276</v>
      </c>
      <c r="BA2" s="101" t="s">
        <v>19</v>
      </c>
      <c r="BB2" s="101" t="s">
        <v>19</v>
      </c>
      <c r="BC2" s="101" t="s">
        <v>294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295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ROUND(J83,2)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ROUND((SUM(BE83:BE109)),2)</f>
        <v>0</v>
      </c>
      <c r="G33" s="34"/>
      <c r="H33" s="34"/>
      <c r="I33" s="119">
        <v>0.21</v>
      </c>
      <c r="J33" s="118">
        <f>ROUND(((SUM(BE83:BE109))*I33),2)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ROUND((SUM(BF83:BF109)),2)</f>
        <v>0</v>
      </c>
      <c r="G34" s="34"/>
      <c r="H34" s="34"/>
      <c r="I34" s="119">
        <v>0.15</v>
      </c>
      <c r="J34" s="118">
        <f>ROUND(((SUM(BF83:BF109))*I34),2)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ROUND((SUM(BG83:BG109)),2)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ROUND((SUM(BH83:BH109)),2)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ROUND((SUM(BI83:BI109)),2)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2201X-14XC-SO-09 - Skládka U 1. buku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J100</f>
        <v>0</v>
      </c>
      <c r="K62" s="142"/>
      <c r="L62" s="146"/>
    </row>
    <row r="63" spans="2:12" s="10" customFormat="1" ht="19.9" customHeight="1">
      <c r="B63" s="141"/>
      <c r="C63" s="142"/>
      <c r="D63" s="143" t="s">
        <v>124</v>
      </c>
      <c r="E63" s="144"/>
      <c r="F63" s="144"/>
      <c r="G63" s="144"/>
      <c r="H63" s="144"/>
      <c r="I63" s="144"/>
      <c r="J63" s="145">
        <f>J107</f>
        <v>0</v>
      </c>
      <c r="K63" s="142"/>
      <c r="L63" s="146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7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7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7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7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5" customHeight="1">
      <c r="A70" s="34"/>
      <c r="B70" s="35"/>
      <c r="C70" s="23" t="s">
        <v>125</v>
      </c>
      <c r="D70" s="36"/>
      <c r="E70" s="36"/>
      <c r="F70" s="36"/>
      <c r="G70" s="36"/>
      <c r="H70" s="36"/>
      <c r="I70" s="36"/>
      <c r="J70" s="36"/>
      <c r="K70" s="36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7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6" t="str">
        <f>E7</f>
        <v>Udržba LC - Lesy města Brna</v>
      </c>
      <c r="F73" s="357"/>
      <c r="G73" s="357"/>
      <c r="H73" s="357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114</v>
      </c>
      <c r="D74" s="36"/>
      <c r="E74" s="36"/>
      <c r="F74" s="36"/>
      <c r="G74" s="36"/>
      <c r="H74" s="36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44" t="str">
        <f>E9</f>
        <v>2201X-14XC-SO-09 - Skládka U 1. buku</v>
      </c>
      <c r="F75" s="355"/>
      <c r="G75" s="355"/>
      <c r="H75" s="355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7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Deblín</v>
      </c>
      <c r="G77" s="36"/>
      <c r="H77" s="36"/>
      <c r="I77" s="29" t="s">
        <v>23</v>
      </c>
      <c r="J77" s="59" t="str">
        <f>IF(J12="","",J12)</f>
        <v>12. 4. 2022</v>
      </c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7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.65" customHeight="1">
      <c r="A79" s="34"/>
      <c r="B79" s="35"/>
      <c r="C79" s="29" t="s">
        <v>25</v>
      </c>
      <c r="D79" s="36"/>
      <c r="E79" s="36"/>
      <c r="F79" s="27" t="str">
        <f>E15</f>
        <v>Lesy města Brna, a.s.</v>
      </c>
      <c r="G79" s="36"/>
      <c r="H79" s="36"/>
      <c r="I79" s="29" t="s">
        <v>33</v>
      </c>
      <c r="J79" s="32" t="str">
        <f>E21</f>
        <v>Regioprojekt Brno, s.r.o</v>
      </c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15" customHeight="1">
      <c r="A80" s="34"/>
      <c r="B80" s="35"/>
      <c r="C80" s="29" t="s">
        <v>31</v>
      </c>
      <c r="D80" s="36"/>
      <c r="E80" s="36"/>
      <c r="F80" s="27" t="str">
        <f>IF(E18="","",E18)</f>
        <v>Vyplň údaj</v>
      </c>
      <c r="G80" s="36"/>
      <c r="H80" s="36"/>
      <c r="I80" s="29" t="s">
        <v>38</v>
      </c>
      <c r="J80" s="32" t="str">
        <f>E24</f>
        <v>Ing. Ondřej Ševčík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2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7"/>
      <c r="B82" s="148"/>
      <c r="C82" s="149" t="s">
        <v>126</v>
      </c>
      <c r="D82" s="150" t="s">
        <v>61</v>
      </c>
      <c r="E82" s="150" t="s">
        <v>57</v>
      </c>
      <c r="F82" s="150" t="s">
        <v>58</v>
      </c>
      <c r="G82" s="150" t="s">
        <v>127</v>
      </c>
      <c r="H82" s="150" t="s">
        <v>128</v>
      </c>
      <c r="I82" s="150" t="s">
        <v>129</v>
      </c>
      <c r="J82" s="150" t="s">
        <v>118</v>
      </c>
      <c r="K82" s="151" t="s">
        <v>130</v>
      </c>
      <c r="L82" s="152"/>
      <c r="M82" s="68" t="s">
        <v>19</v>
      </c>
      <c r="N82" s="69" t="s">
        <v>46</v>
      </c>
      <c r="O82" s="69" t="s">
        <v>131</v>
      </c>
      <c r="P82" s="69" t="s">
        <v>132</v>
      </c>
      <c r="Q82" s="69" t="s">
        <v>133</v>
      </c>
      <c r="R82" s="69" t="s">
        <v>134</v>
      </c>
      <c r="S82" s="69" t="s">
        <v>135</v>
      </c>
      <c r="T82" s="70" t="s">
        <v>136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75" customHeight="1">
      <c r="A83" s="34"/>
      <c r="B83" s="35"/>
      <c r="C83" s="75" t="s">
        <v>137</v>
      </c>
      <c r="D83" s="36"/>
      <c r="E83" s="36"/>
      <c r="F83" s="36"/>
      <c r="G83" s="36"/>
      <c r="H83" s="36"/>
      <c r="I83" s="36"/>
      <c r="J83" s="153">
        <f>BK83</f>
        <v>0</v>
      </c>
      <c r="K83" s="36"/>
      <c r="L83" s="39"/>
      <c r="M83" s="71"/>
      <c r="N83" s="154"/>
      <c r="O83" s="72"/>
      <c r="P83" s="155">
        <f>P84</f>
        <v>0</v>
      </c>
      <c r="Q83" s="72"/>
      <c r="R83" s="155">
        <f>R84</f>
        <v>761.634</v>
      </c>
      <c r="S83" s="72"/>
      <c r="T83" s="156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75</v>
      </c>
      <c r="AU83" s="17" t="s">
        <v>119</v>
      </c>
      <c r="BK83" s="157">
        <f>BK84</f>
        <v>0</v>
      </c>
    </row>
    <row r="84" spans="2:63" s="12" customFormat="1" ht="25.9" customHeight="1">
      <c r="B84" s="158"/>
      <c r="C84" s="159"/>
      <c r="D84" s="160" t="s">
        <v>75</v>
      </c>
      <c r="E84" s="161" t="s">
        <v>138</v>
      </c>
      <c r="F84" s="161" t="s">
        <v>139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P85+P100+P107</f>
        <v>0</v>
      </c>
      <c r="Q84" s="166"/>
      <c r="R84" s="167">
        <f>R85+R100+R107</f>
        <v>761.634</v>
      </c>
      <c r="S84" s="166"/>
      <c r="T84" s="168">
        <f>T85+T100+T107</f>
        <v>0</v>
      </c>
      <c r="AR84" s="169" t="s">
        <v>84</v>
      </c>
      <c r="AT84" s="170" t="s">
        <v>75</v>
      </c>
      <c r="AU84" s="170" t="s">
        <v>76</v>
      </c>
      <c r="AY84" s="169" t="s">
        <v>140</v>
      </c>
      <c r="BK84" s="171">
        <f>BK85+BK100+BK107</f>
        <v>0</v>
      </c>
    </row>
    <row r="85" spans="2:63" s="12" customFormat="1" ht="22.75" customHeight="1">
      <c r="B85" s="158"/>
      <c r="C85" s="159"/>
      <c r="D85" s="160" t="s">
        <v>75</v>
      </c>
      <c r="E85" s="172" t="s">
        <v>84</v>
      </c>
      <c r="F85" s="172" t="s">
        <v>141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SUM(P86:P99)</f>
        <v>0</v>
      </c>
      <c r="Q85" s="166"/>
      <c r="R85" s="167">
        <f>SUM(R86:R99)</f>
        <v>0</v>
      </c>
      <c r="S85" s="166"/>
      <c r="T85" s="168">
        <f>SUM(T86:T99)</f>
        <v>0</v>
      </c>
      <c r="AR85" s="169" t="s">
        <v>84</v>
      </c>
      <c r="AT85" s="170" t="s">
        <v>75</v>
      </c>
      <c r="AU85" s="170" t="s">
        <v>84</v>
      </c>
      <c r="AY85" s="169" t="s">
        <v>140</v>
      </c>
      <c r="BK85" s="171">
        <f>SUM(BK86:BK99)</f>
        <v>0</v>
      </c>
    </row>
    <row r="86" spans="1:65" s="2" customFormat="1" ht="33" customHeight="1">
      <c r="A86" s="34"/>
      <c r="B86" s="35"/>
      <c r="C86" s="174" t="s">
        <v>84</v>
      </c>
      <c r="D86" s="174" t="s">
        <v>142</v>
      </c>
      <c r="E86" s="175" t="s">
        <v>279</v>
      </c>
      <c r="F86" s="176" t="s">
        <v>280</v>
      </c>
      <c r="G86" s="177" t="s">
        <v>156</v>
      </c>
      <c r="H86" s="178">
        <v>180</v>
      </c>
      <c r="I86" s="179"/>
      <c r="J86" s="180">
        <f>ROUND(I86*H86,2)</f>
        <v>0</v>
      </c>
      <c r="K86" s="176" t="s">
        <v>146</v>
      </c>
      <c r="L86" s="39"/>
      <c r="M86" s="181" t="s">
        <v>19</v>
      </c>
      <c r="N86" s="182" t="s">
        <v>47</v>
      </c>
      <c r="O86" s="64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5" t="s">
        <v>147</v>
      </c>
      <c r="AT86" s="185" t="s">
        <v>142</v>
      </c>
      <c r="AU86" s="185" t="s">
        <v>86</v>
      </c>
      <c r="AY86" s="17" t="s">
        <v>140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7" t="s">
        <v>84</v>
      </c>
      <c r="BK86" s="186">
        <f>ROUND(I86*H86,2)</f>
        <v>0</v>
      </c>
      <c r="BL86" s="17" t="s">
        <v>147</v>
      </c>
      <c r="BM86" s="185" t="s">
        <v>296</v>
      </c>
    </row>
    <row r="87" spans="1:47" s="2" customFormat="1" ht="12">
      <c r="A87" s="34"/>
      <c r="B87" s="35"/>
      <c r="C87" s="36"/>
      <c r="D87" s="187" t="s">
        <v>149</v>
      </c>
      <c r="E87" s="36"/>
      <c r="F87" s="188" t="s">
        <v>282</v>
      </c>
      <c r="G87" s="36"/>
      <c r="H87" s="36"/>
      <c r="I87" s="189"/>
      <c r="J87" s="36"/>
      <c r="K87" s="36"/>
      <c r="L87" s="39"/>
      <c r="M87" s="190"/>
      <c r="N87" s="191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149</v>
      </c>
      <c r="AU87" s="17" t="s">
        <v>86</v>
      </c>
    </row>
    <row r="88" spans="2:51" s="13" customFormat="1" ht="12">
      <c r="B88" s="192"/>
      <c r="C88" s="193"/>
      <c r="D88" s="194" t="s">
        <v>151</v>
      </c>
      <c r="E88" s="195" t="s">
        <v>19</v>
      </c>
      <c r="F88" s="196" t="s">
        <v>297</v>
      </c>
      <c r="G88" s="193"/>
      <c r="H88" s="197">
        <v>180</v>
      </c>
      <c r="I88" s="198"/>
      <c r="J88" s="193"/>
      <c r="K88" s="193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151</v>
      </c>
      <c r="AU88" s="203" t="s">
        <v>86</v>
      </c>
      <c r="AV88" s="13" t="s">
        <v>86</v>
      </c>
      <c r="AW88" s="13" t="s">
        <v>37</v>
      </c>
      <c r="AX88" s="13" t="s">
        <v>76</v>
      </c>
      <c r="AY88" s="203" t="s">
        <v>140</v>
      </c>
    </row>
    <row r="89" spans="2:51" s="14" customFormat="1" ht="12">
      <c r="B89" s="204"/>
      <c r="C89" s="205"/>
      <c r="D89" s="194" t="s">
        <v>151</v>
      </c>
      <c r="E89" s="206" t="s">
        <v>276</v>
      </c>
      <c r="F89" s="207" t="s">
        <v>153</v>
      </c>
      <c r="G89" s="205"/>
      <c r="H89" s="208">
        <v>180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151</v>
      </c>
      <c r="AU89" s="214" t="s">
        <v>86</v>
      </c>
      <c r="AV89" s="14" t="s">
        <v>147</v>
      </c>
      <c r="AW89" s="14" t="s">
        <v>37</v>
      </c>
      <c r="AX89" s="14" t="s">
        <v>84</v>
      </c>
      <c r="AY89" s="214" t="s">
        <v>140</v>
      </c>
    </row>
    <row r="90" spans="1:65" s="2" customFormat="1" ht="62.75" customHeight="1">
      <c r="A90" s="34"/>
      <c r="B90" s="35"/>
      <c r="C90" s="174" t="s">
        <v>86</v>
      </c>
      <c r="D90" s="174" t="s">
        <v>142</v>
      </c>
      <c r="E90" s="175" t="s">
        <v>298</v>
      </c>
      <c r="F90" s="176" t="s">
        <v>299</v>
      </c>
      <c r="G90" s="177" t="s">
        <v>156</v>
      </c>
      <c r="H90" s="178">
        <v>180</v>
      </c>
      <c r="I90" s="179"/>
      <c r="J90" s="180">
        <f>ROUND(I90*H90,2)</f>
        <v>0</v>
      </c>
      <c r="K90" s="176" t="s">
        <v>146</v>
      </c>
      <c r="L90" s="39"/>
      <c r="M90" s="181" t="s">
        <v>19</v>
      </c>
      <c r="N90" s="182" t="s">
        <v>47</v>
      </c>
      <c r="O90" s="64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5" t="s">
        <v>147</v>
      </c>
      <c r="AT90" s="185" t="s">
        <v>142</v>
      </c>
      <c r="AU90" s="185" t="s">
        <v>86</v>
      </c>
      <c r="AY90" s="17" t="s">
        <v>140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7" t="s">
        <v>84</v>
      </c>
      <c r="BK90" s="186">
        <f>ROUND(I90*H90,2)</f>
        <v>0</v>
      </c>
      <c r="BL90" s="17" t="s">
        <v>147</v>
      </c>
      <c r="BM90" s="185" t="s">
        <v>300</v>
      </c>
    </row>
    <row r="91" spans="1:47" s="2" customFormat="1" ht="12">
      <c r="A91" s="34"/>
      <c r="B91" s="35"/>
      <c r="C91" s="36"/>
      <c r="D91" s="187" t="s">
        <v>149</v>
      </c>
      <c r="E91" s="36"/>
      <c r="F91" s="188" t="s">
        <v>301</v>
      </c>
      <c r="G91" s="36"/>
      <c r="H91" s="36"/>
      <c r="I91" s="189"/>
      <c r="J91" s="36"/>
      <c r="K91" s="36"/>
      <c r="L91" s="39"/>
      <c r="M91" s="190"/>
      <c r="N91" s="191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149</v>
      </c>
      <c r="AU91" s="17" t="s">
        <v>86</v>
      </c>
    </row>
    <row r="92" spans="2:51" s="13" customFormat="1" ht="12">
      <c r="B92" s="192"/>
      <c r="C92" s="193"/>
      <c r="D92" s="194" t="s">
        <v>151</v>
      </c>
      <c r="E92" s="195" t="s">
        <v>19</v>
      </c>
      <c r="F92" s="196" t="s">
        <v>276</v>
      </c>
      <c r="G92" s="193"/>
      <c r="H92" s="197">
        <v>180</v>
      </c>
      <c r="I92" s="198"/>
      <c r="J92" s="193"/>
      <c r="K92" s="193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151</v>
      </c>
      <c r="AU92" s="203" t="s">
        <v>86</v>
      </c>
      <c r="AV92" s="13" t="s">
        <v>86</v>
      </c>
      <c r="AW92" s="13" t="s">
        <v>37</v>
      </c>
      <c r="AX92" s="13" t="s">
        <v>84</v>
      </c>
      <c r="AY92" s="203" t="s">
        <v>140</v>
      </c>
    </row>
    <row r="93" spans="1:65" s="2" customFormat="1" ht="37.75" customHeight="1">
      <c r="A93" s="34"/>
      <c r="B93" s="35"/>
      <c r="C93" s="174" t="s">
        <v>160</v>
      </c>
      <c r="D93" s="174" t="s">
        <v>142</v>
      </c>
      <c r="E93" s="175" t="s">
        <v>165</v>
      </c>
      <c r="F93" s="176" t="s">
        <v>166</v>
      </c>
      <c r="G93" s="177" t="s">
        <v>156</v>
      </c>
      <c r="H93" s="178">
        <v>180</v>
      </c>
      <c r="I93" s="179"/>
      <c r="J93" s="180">
        <f>ROUND(I93*H93,2)</f>
        <v>0</v>
      </c>
      <c r="K93" s="176" t="s">
        <v>146</v>
      </c>
      <c r="L93" s="39"/>
      <c r="M93" s="181" t="s">
        <v>19</v>
      </c>
      <c r="N93" s="182" t="s">
        <v>47</v>
      </c>
      <c r="O93" s="64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5" t="s">
        <v>147</v>
      </c>
      <c r="AT93" s="185" t="s">
        <v>142</v>
      </c>
      <c r="AU93" s="185" t="s">
        <v>86</v>
      </c>
      <c r="AY93" s="17" t="s">
        <v>140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7" t="s">
        <v>84</v>
      </c>
      <c r="BK93" s="186">
        <f>ROUND(I93*H93,2)</f>
        <v>0</v>
      </c>
      <c r="BL93" s="17" t="s">
        <v>147</v>
      </c>
      <c r="BM93" s="185" t="s">
        <v>302</v>
      </c>
    </row>
    <row r="94" spans="1:47" s="2" customFormat="1" ht="12">
      <c r="A94" s="34"/>
      <c r="B94" s="35"/>
      <c r="C94" s="36"/>
      <c r="D94" s="187" t="s">
        <v>149</v>
      </c>
      <c r="E94" s="36"/>
      <c r="F94" s="188" t="s">
        <v>168</v>
      </c>
      <c r="G94" s="36"/>
      <c r="H94" s="36"/>
      <c r="I94" s="189"/>
      <c r="J94" s="36"/>
      <c r="K94" s="36"/>
      <c r="L94" s="39"/>
      <c r="M94" s="190"/>
      <c r="N94" s="191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149</v>
      </c>
      <c r="AU94" s="17" t="s">
        <v>86</v>
      </c>
    </row>
    <row r="95" spans="2:51" s="13" customFormat="1" ht="12">
      <c r="B95" s="192"/>
      <c r="C95" s="193"/>
      <c r="D95" s="194" t="s">
        <v>151</v>
      </c>
      <c r="E95" s="195" t="s">
        <v>19</v>
      </c>
      <c r="F95" s="196" t="s">
        <v>276</v>
      </c>
      <c r="G95" s="193"/>
      <c r="H95" s="197">
        <v>180</v>
      </c>
      <c r="I95" s="198"/>
      <c r="J95" s="193"/>
      <c r="K95" s="193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151</v>
      </c>
      <c r="AU95" s="203" t="s">
        <v>86</v>
      </c>
      <c r="AV95" s="13" t="s">
        <v>86</v>
      </c>
      <c r="AW95" s="13" t="s">
        <v>37</v>
      </c>
      <c r="AX95" s="13" t="s">
        <v>84</v>
      </c>
      <c r="AY95" s="203" t="s">
        <v>140</v>
      </c>
    </row>
    <row r="96" spans="1:65" s="2" customFormat="1" ht="33" customHeight="1">
      <c r="A96" s="34"/>
      <c r="B96" s="35"/>
      <c r="C96" s="174" t="s">
        <v>147</v>
      </c>
      <c r="D96" s="174" t="s">
        <v>142</v>
      </c>
      <c r="E96" s="175" t="s">
        <v>170</v>
      </c>
      <c r="F96" s="176" t="s">
        <v>171</v>
      </c>
      <c r="G96" s="177" t="s">
        <v>172</v>
      </c>
      <c r="H96" s="178">
        <v>900</v>
      </c>
      <c r="I96" s="179"/>
      <c r="J96" s="180">
        <f>ROUND(I96*H96,2)</f>
        <v>0</v>
      </c>
      <c r="K96" s="176" t="s">
        <v>146</v>
      </c>
      <c r="L96" s="39"/>
      <c r="M96" s="181" t="s">
        <v>19</v>
      </c>
      <c r="N96" s="182" t="s">
        <v>47</v>
      </c>
      <c r="O96" s="64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5" t="s">
        <v>147</v>
      </c>
      <c r="AT96" s="185" t="s">
        <v>142</v>
      </c>
      <c r="AU96" s="185" t="s">
        <v>86</v>
      </c>
      <c r="AY96" s="17" t="s">
        <v>140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7" t="s">
        <v>84</v>
      </c>
      <c r="BK96" s="186">
        <f>ROUND(I96*H96,2)</f>
        <v>0</v>
      </c>
      <c r="BL96" s="17" t="s">
        <v>147</v>
      </c>
      <c r="BM96" s="185" t="s">
        <v>303</v>
      </c>
    </row>
    <row r="97" spans="1:47" s="2" customFormat="1" ht="12">
      <c r="A97" s="34"/>
      <c r="B97" s="35"/>
      <c r="C97" s="36"/>
      <c r="D97" s="187" t="s">
        <v>149</v>
      </c>
      <c r="E97" s="36"/>
      <c r="F97" s="188" t="s">
        <v>174</v>
      </c>
      <c r="G97" s="36"/>
      <c r="H97" s="36"/>
      <c r="I97" s="189"/>
      <c r="J97" s="36"/>
      <c r="K97" s="36"/>
      <c r="L97" s="39"/>
      <c r="M97" s="190"/>
      <c r="N97" s="191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149</v>
      </c>
      <c r="AU97" s="17" t="s">
        <v>86</v>
      </c>
    </row>
    <row r="98" spans="2:51" s="13" customFormat="1" ht="12">
      <c r="B98" s="192"/>
      <c r="C98" s="193"/>
      <c r="D98" s="194" t="s">
        <v>151</v>
      </c>
      <c r="E98" s="195" t="s">
        <v>19</v>
      </c>
      <c r="F98" s="196" t="s">
        <v>304</v>
      </c>
      <c r="G98" s="193"/>
      <c r="H98" s="197">
        <v>900</v>
      </c>
      <c r="I98" s="198"/>
      <c r="J98" s="193"/>
      <c r="K98" s="193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151</v>
      </c>
      <c r="AU98" s="203" t="s">
        <v>86</v>
      </c>
      <c r="AV98" s="13" t="s">
        <v>86</v>
      </c>
      <c r="AW98" s="13" t="s">
        <v>37</v>
      </c>
      <c r="AX98" s="13" t="s">
        <v>76</v>
      </c>
      <c r="AY98" s="203" t="s">
        <v>140</v>
      </c>
    </row>
    <row r="99" spans="2:51" s="14" customFormat="1" ht="12">
      <c r="B99" s="204"/>
      <c r="C99" s="205"/>
      <c r="D99" s="194" t="s">
        <v>151</v>
      </c>
      <c r="E99" s="206" t="s">
        <v>19</v>
      </c>
      <c r="F99" s="207" t="s">
        <v>153</v>
      </c>
      <c r="G99" s="205"/>
      <c r="H99" s="208">
        <v>900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151</v>
      </c>
      <c r="AU99" s="214" t="s">
        <v>86</v>
      </c>
      <c r="AV99" s="14" t="s">
        <v>147</v>
      </c>
      <c r="AW99" s="14" t="s">
        <v>37</v>
      </c>
      <c r="AX99" s="14" t="s">
        <v>84</v>
      </c>
      <c r="AY99" s="214" t="s">
        <v>140</v>
      </c>
    </row>
    <row r="100" spans="2:63" s="12" customFormat="1" ht="22.75" customHeight="1">
      <c r="B100" s="158"/>
      <c r="C100" s="159"/>
      <c r="D100" s="160" t="s">
        <v>75</v>
      </c>
      <c r="E100" s="172" t="s">
        <v>169</v>
      </c>
      <c r="F100" s="172" t="s">
        <v>176</v>
      </c>
      <c r="G100" s="159"/>
      <c r="H100" s="159"/>
      <c r="I100" s="162"/>
      <c r="J100" s="173">
        <f>BK100</f>
        <v>0</v>
      </c>
      <c r="K100" s="159"/>
      <c r="L100" s="164"/>
      <c r="M100" s="165"/>
      <c r="N100" s="166"/>
      <c r="O100" s="166"/>
      <c r="P100" s="167">
        <f>SUM(P101:P106)</f>
        <v>0</v>
      </c>
      <c r="Q100" s="166"/>
      <c r="R100" s="167">
        <f>SUM(R101:R106)</f>
        <v>761.634</v>
      </c>
      <c r="S100" s="166"/>
      <c r="T100" s="168">
        <f>SUM(T101:T106)</f>
        <v>0</v>
      </c>
      <c r="AR100" s="169" t="s">
        <v>84</v>
      </c>
      <c r="AT100" s="170" t="s">
        <v>75</v>
      </c>
      <c r="AU100" s="170" t="s">
        <v>84</v>
      </c>
      <c r="AY100" s="169" t="s">
        <v>140</v>
      </c>
      <c r="BK100" s="171">
        <f>SUM(BK101:BK106)</f>
        <v>0</v>
      </c>
    </row>
    <row r="101" spans="1:65" s="2" customFormat="1" ht="37.75" customHeight="1">
      <c r="A101" s="34"/>
      <c r="B101" s="35"/>
      <c r="C101" s="174" t="s">
        <v>169</v>
      </c>
      <c r="D101" s="174" t="s">
        <v>142</v>
      </c>
      <c r="E101" s="175" t="s">
        <v>285</v>
      </c>
      <c r="F101" s="176" t="s">
        <v>286</v>
      </c>
      <c r="G101" s="177" t="s">
        <v>172</v>
      </c>
      <c r="H101" s="178">
        <v>900</v>
      </c>
      <c r="I101" s="179"/>
      <c r="J101" s="180">
        <f>ROUND(I101*H101,2)</f>
        <v>0</v>
      </c>
      <c r="K101" s="176" t="s">
        <v>146</v>
      </c>
      <c r="L101" s="39"/>
      <c r="M101" s="181" t="s">
        <v>19</v>
      </c>
      <c r="N101" s="182" t="s">
        <v>47</v>
      </c>
      <c r="O101" s="64"/>
      <c r="P101" s="183">
        <f>O101*H101</f>
        <v>0</v>
      </c>
      <c r="Q101" s="183">
        <v>0.38626</v>
      </c>
      <c r="R101" s="183">
        <f>Q101*H101</f>
        <v>347.634</v>
      </c>
      <c r="S101" s="183">
        <v>0</v>
      </c>
      <c r="T101" s="184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5" t="s">
        <v>147</v>
      </c>
      <c r="AT101" s="185" t="s">
        <v>142</v>
      </c>
      <c r="AU101" s="185" t="s">
        <v>86</v>
      </c>
      <c r="AY101" s="17" t="s">
        <v>140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7" t="s">
        <v>84</v>
      </c>
      <c r="BK101" s="186">
        <f>ROUND(I101*H101,2)</f>
        <v>0</v>
      </c>
      <c r="BL101" s="17" t="s">
        <v>147</v>
      </c>
      <c r="BM101" s="185" t="s">
        <v>305</v>
      </c>
    </row>
    <row r="102" spans="1:47" s="2" customFormat="1" ht="12">
      <c r="A102" s="34"/>
      <c r="B102" s="35"/>
      <c r="C102" s="36"/>
      <c r="D102" s="187" t="s">
        <v>149</v>
      </c>
      <c r="E102" s="36"/>
      <c r="F102" s="188" t="s">
        <v>288</v>
      </c>
      <c r="G102" s="36"/>
      <c r="H102" s="36"/>
      <c r="I102" s="189"/>
      <c r="J102" s="36"/>
      <c r="K102" s="36"/>
      <c r="L102" s="39"/>
      <c r="M102" s="190"/>
      <c r="N102" s="191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86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304</v>
      </c>
      <c r="G103" s="193"/>
      <c r="H103" s="197">
        <v>900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84</v>
      </c>
      <c r="AY103" s="203" t="s">
        <v>140</v>
      </c>
    </row>
    <row r="104" spans="1:65" s="2" customFormat="1" ht="33" customHeight="1">
      <c r="A104" s="34"/>
      <c r="B104" s="35"/>
      <c r="C104" s="174" t="s">
        <v>177</v>
      </c>
      <c r="D104" s="174" t="s">
        <v>142</v>
      </c>
      <c r="E104" s="175" t="s">
        <v>290</v>
      </c>
      <c r="F104" s="176" t="s">
        <v>291</v>
      </c>
      <c r="G104" s="177" t="s">
        <v>172</v>
      </c>
      <c r="H104" s="178">
        <v>900</v>
      </c>
      <c r="I104" s="179"/>
      <c r="J104" s="180">
        <f>ROUND(I104*H104,2)</f>
        <v>0</v>
      </c>
      <c r="K104" s="176" t="s">
        <v>146</v>
      </c>
      <c r="L104" s="39"/>
      <c r="M104" s="181" t="s">
        <v>19</v>
      </c>
      <c r="N104" s="182" t="s">
        <v>47</v>
      </c>
      <c r="O104" s="64"/>
      <c r="P104" s="183">
        <f>O104*H104</f>
        <v>0</v>
      </c>
      <c r="Q104" s="183">
        <v>0.46</v>
      </c>
      <c r="R104" s="183">
        <f>Q104*H104</f>
        <v>414</v>
      </c>
      <c r="S104" s="183">
        <v>0</v>
      </c>
      <c r="T104" s="184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5" t="s">
        <v>147</v>
      </c>
      <c r="AT104" s="185" t="s">
        <v>142</v>
      </c>
      <c r="AU104" s="185" t="s">
        <v>86</v>
      </c>
      <c r="AY104" s="17" t="s">
        <v>140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7" t="s">
        <v>84</v>
      </c>
      <c r="BK104" s="186">
        <f>ROUND(I104*H104,2)</f>
        <v>0</v>
      </c>
      <c r="BL104" s="17" t="s">
        <v>147</v>
      </c>
      <c r="BM104" s="185" t="s">
        <v>306</v>
      </c>
    </row>
    <row r="105" spans="1:47" s="2" customFormat="1" ht="12">
      <c r="A105" s="34"/>
      <c r="B105" s="35"/>
      <c r="C105" s="36"/>
      <c r="D105" s="187" t="s">
        <v>149</v>
      </c>
      <c r="E105" s="36"/>
      <c r="F105" s="188" t="s">
        <v>293</v>
      </c>
      <c r="G105" s="36"/>
      <c r="H105" s="36"/>
      <c r="I105" s="189"/>
      <c r="J105" s="36"/>
      <c r="K105" s="36"/>
      <c r="L105" s="39"/>
      <c r="M105" s="190"/>
      <c r="N105" s="191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149</v>
      </c>
      <c r="AU105" s="17" t="s">
        <v>86</v>
      </c>
    </row>
    <row r="106" spans="2:51" s="13" customFormat="1" ht="12">
      <c r="B106" s="192"/>
      <c r="C106" s="193"/>
      <c r="D106" s="194" t="s">
        <v>151</v>
      </c>
      <c r="E106" s="195" t="s">
        <v>19</v>
      </c>
      <c r="F106" s="196" t="s">
        <v>304</v>
      </c>
      <c r="G106" s="193"/>
      <c r="H106" s="197">
        <v>900</v>
      </c>
      <c r="I106" s="198"/>
      <c r="J106" s="193"/>
      <c r="K106" s="193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151</v>
      </c>
      <c r="AU106" s="203" t="s">
        <v>86</v>
      </c>
      <c r="AV106" s="13" t="s">
        <v>86</v>
      </c>
      <c r="AW106" s="13" t="s">
        <v>37</v>
      </c>
      <c r="AX106" s="13" t="s">
        <v>84</v>
      </c>
      <c r="AY106" s="203" t="s">
        <v>140</v>
      </c>
    </row>
    <row r="107" spans="2:63" s="12" customFormat="1" ht="22.75" customHeight="1">
      <c r="B107" s="158"/>
      <c r="C107" s="159"/>
      <c r="D107" s="160" t="s">
        <v>75</v>
      </c>
      <c r="E107" s="172" t="s">
        <v>212</v>
      </c>
      <c r="F107" s="172" t="s">
        <v>213</v>
      </c>
      <c r="G107" s="159"/>
      <c r="H107" s="159"/>
      <c r="I107" s="162"/>
      <c r="J107" s="173">
        <f>BK107</f>
        <v>0</v>
      </c>
      <c r="K107" s="159"/>
      <c r="L107" s="164"/>
      <c r="M107" s="165"/>
      <c r="N107" s="166"/>
      <c r="O107" s="166"/>
      <c r="P107" s="167">
        <f>SUM(P108:P109)</f>
        <v>0</v>
      </c>
      <c r="Q107" s="166"/>
      <c r="R107" s="167">
        <f>SUM(R108:R109)</f>
        <v>0</v>
      </c>
      <c r="S107" s="166"/>
      <c r="T107" s="168">
        <f>SUM(T108:T109)</f>
        <v>0</v>
      </c>
      <c r="AR107" s="169" t="s">
        <v>84</v>
      </c>
      <c r="AT107" s="170" t="s">
        <v>75</v>
      </c>
      <c r="AU107" s="170" t="s">
        <v>84</v>
      </c>
      <c r="AY107" s="169" t="s">
        <v>140</v>
      </c>
      <c r="BK107" s="171">
        <f>SUM(BK108:BK109)</f>
        <v>0</v>
      </c>
    </row>
    <row r="108" spans="1:65" s="2" customFormat="1" ht="44.25" customHeight="1">
      <c r="A108" s="34"/>
      <c r="B108" s="35"/>
      <c r="C108" s="174" t="s">
        <v>183</v>
      </c>
      <c r="D108" s="174" t="s">
        <v>142</v>
      </c>
      <c r="E108" s="175" t="s">
        <v>215</v>
      </c>
      <c r="F108" s="176" t="s">
        <v>216</v>
      </c>
      <c r="G108" s="177" t="s">
        <v>217</v>
      </c>
      <c r="H108" s="178">
        <v>761.634</v>
      </c>
      <c r="I108" s="179"/>
      <c r="J108" s="180">
        <f>ROUND(I108*H108,2)</f>
        <v>0</v>
      </c>
      <c r="K108" s="176" t="s">
        <v>146</v>
      </c>
      <c r="L108" s="39"/>
      <c r="M108" s="181" t="s">
        <v>19</v>
      </c>
      <c r="N108" s="182" t="s">
        <v>47</v>
      </c>
      <c r="O108" s="64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5" t="s">
        <v>147</v>
      </c>
      <c r="AT108" s="185" t="s">
        <v>142</v>
      </c>
      <c r="AU108" s="185" t="s">
        <v>86</v>
      </c>
      <c r="AY108" s="17" t="s">
        <v>140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7" t="s">
        <v>84</v>
      </c>
      <c r="BK108" s="186">
        <f>ROUND(I108*H108,2)</f>
        <v>0</v>
      </c>
      <c r="BL108" s="17" t="s">
        <v>147</v>
      </c>
      <c r="BM108" s="185" t="s">
        <v>307</v>
      </c>
    </row>
    <row r="109" spans="1:47" s="2" customFormat="1" ht="12">
      <c r="A109" s="34"/>
      <c r="B109" s="35"/>
      <c r="C109" s="36"/>
      <c r="D109" s="187" t="s">
        <v>149</v>
      </c>
      <c r="E109" s="36"/>
      <c r="F109" s="188" t="s">
        <v>219</v>
      </c>
      <c r="G109" s="36"/>
      <c r="H109" s="36"/>
      <c r="I109" s="189"/>
      <c r="J109" s="36"/>
      <c r="K109" s="36"/>
      <c r="L109" s="39"/>
      <c r="M109" s="216"/>
      <c r="N109" s="217"/>
      <c r="O109" s="218"/>
      <c r="P109" s="218"/>
      <c r="Q109" s="218"/>
      <c r="R109" s="218"/>
      <c r="S109" s="218"/>
      <c r="T109" s="219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149</v>
      </c>
      <c r="AU109" s="17" t="s">
        <v>86</v>
      </c>
    </row>
    <row r="110" spans="1:31" s="2" customFormat="1" ht="7" customHeight="1">
      <c r="A110" s="34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39"/>
      <c r="M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</sheetData>
  <sheetProtection algorithmName="SHA-512" hashValue="yy89pndeIoRfsemjnB4KPVZ2qVg/RJt94Pd+Q4Zn9dNXMPprA0IkyCN8JPYbfCdLPgLEPL/2OasICGP4wnMgRQ==" saltValue="KQlL0K2P1YfR3yzKF8x+Kfi4cOZrvycaDm1JyGtvqZjVo6qaf2ue4Ez1+mbKwlpr3ppYxZiD232we878pTOnIw==" spinCount="100000" sheet="1" objects="1" scenarios="1" formatColumns="0" formatRows="0" autoFilter="0"/>
  <autoFilter ref="C82:K10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122251103"/>
    <hyperlink ref="F91" r:id="rId2" display="https://podminky.urs.cz/item/CS_URS_2022_01/162651112"/>
    <hyperlink ref="F94" r:id="rId3" display="https://podminky.urs.cz/item/CS_URS_2022_01/171251101"/>
    <hyperlink ref="F97" r:id="rId4" display="https://podminky.urs.cz/item/CS_URS_2022_01/181951112"/>
    <hyperlink ref="F102" r:id="rId5" display="https://podminky.urs.cz/item/CS_URS_2022_01/564661111"/>
    <hyperlink ref="F105" r:id="rId6" display="https://podminky.urs.cz/item/CS_URS_2022_01/564861111"/>
    <hyperlink ref="F109" r:id="rId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H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710937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7" customHeight="1"/>
    <row r="3" spans="2:8" s="1" customFormat="1" ht="7" customHeight="1">
      <c r="B3" s="102"/>
      <c r="C3" s="103"/>
      <c r="D3" s="103"/>
      <c r="E3" s="103"/>
      <c r="F3" s="103"/>
      <c r="G3" s="103"/>
      <c r="H3" s="20"/>
    </row>
    <row r="4" spans="2:8" s="1" customFormat="1" ht="25" customHeight="1">
      <c r="B4" s="20"/>
      <c r="C4" s="104" t="s">
        <v>308</v>
      </c>
      <c r="H4" s="20"/>
    </row>
    <row r="5" spans="2:8" s="1" customFormat="1" ht="12" customHeight="1">
      <c r="B5" s="20"/>
      <c r="C5" s="220" t="s">
        <v>13</v>
      </c>
      <c r="D5" s="364" t="s">
        <v>14</v>
      </c>
      <c r="E5" s="315"/>
      <c r="F5" s="315"/>
      <c r="H5" s="20"/>
    </row>
    <row r="6" spans="2:8" s="1" customFormat="1" ht="37" customHeight="1">
      <c r="B6" s="20"/>
      <c r="C6" s="221" t="s">
        <v>16</v>
      </c>
      <c r="D6" s="365" t="s">
        <v>17</v>
      </c>
      <c r="E6" s="315"/>
      <c r="F6" s="315"/>
      <c r="H6" s="20"/>
    </row>
    <row r="7" spans="2:8" s="1" customFormat="1" ht="16.5" customHeight="1">
      <c r="B7" s="20"/>
      <c r="C7" s="106" t="s">
        <v>23</v>
      </c>
      <c r="D7" s="109" t="str">
        <f>'Rekapitulace stavby'!AN8</f>
        <v>12. 4. 2022</v>
      </c>
      <c r="H7" s="20"/>
    </row>
    <row r="8" spans="1:8" s="2" customFormat="1" ht="10.75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47"/>
      <c r="B9" s="222"/>
      <c r="C9" s="223" t="s">
        <v>57</v>
      </c>
      <c r="D9" s="224" t="s">
        <v>58</v>
      </c>
      <c r="E9" s="224" t="s">
        <v>127</v>
      </c>
      <c r="F9" s="225" t="s">
        <v>309</v>
      </c>
      <c r="G9" s="147"/>
      <c r="H9" s="222"/>
    </row>
    <row r="10" spans="1:8" s="2" customFormat="1" ht="26.4" customHeight="1">
      <c r="A10" s="34"/>
      <c r="B10" s="39"/>
      <c r="C10" s="226" t="s">
        <v>310</v>
      </c>
      <c r="D10" s="226" t="s">
        <v>82</v>
      </c>
      <c r="E10" s="34"/>
      <c r="F10" s="34"/>
      <c r="G10" s="34"/>
      <c r="H10" s="39"/>
    </row>
    <row r="11" spans="1:8" s="2" customFormat="1" ht="16.75" customHeight="1">
      <c r="A11" s="34"/>
      <c r="B11" s="39"/>
      <c r="C11" s="227" t="s">
        <v>111</v>
      </c>
      <c r="D11" s="228" t="s">
        <v>19</v>
      </c>
      <c r="E11" s="229" t="s">
        <v>19</v>
      </c>
      <c r="F11" s="230">
        <v>10.5</v>
      </c>
      <c r="G11" s="34"/>
      <c r="H11" s="39"/>
    </row>
    <row r="12" spans="1:8" s="2" customFormat="1" ht="16.75" customHeight="1">
      <c r="A12" s="34"/>
      <c r="B12" s="39"/>
      <c r="C12" s="231" t="s">
        <v>19</v>
      </c>
      <c r="D12" s="231" t="s">
        <v>159</v>
      </c>
      <c r="E12" s="17" t="s">
        <v>19</v>
      </c>
      <c r="F12" s="232">
        <v>10.5</v>
      </c>
      <c r="G12" s="34"/>
      <c r="H12" s="39"/>
    </row>
    <row r="13" spans="1:8" s="2" customFormat="1" ht="16.75" customHeight="1">
      <c r="A13" s="34"/>
      <c r="B13" s="39"/>
      <c r="C13" s="231" t="s">
        <v>111</v>
      </c>
      <c r="D13" s="231" t="s">
        <v>153</v>
      </c>
      <c r="E13" s="17" t="s">
        <v>19</v>
      </c>
      <c r="F13" s="232">
        <v>10.5</v>
      </c>
      <c r="G13" s="34"/>
      <c r="H13" s="39"/>
    </row>
    <row r="14" spans="1:8" s="2" customFormat="1" ht="16.75" customHeight="1">
      <c r="A14" s="34"/>
      <c r="B14" s="39"/>
      <c r="C14" s="233" t="s">
        <v>311</v>
      </c>
      <c r="D14" s="34"/>
      <c r="E14" s="34"/>
      <c r="F14" s="34"/>
      <c r="G14" s="34"/>
      <c r="H14" s="39"/>
    </row>
    <row r="15" spans="1:8" s="2" customFormat="1" ht="20">
      <c r="A15" s="34"/>
      <c r="B15" s="39"/>
      <c r="C15" s="231" t="s">
        <v>154</v>
      </c>
      <c r="D15" s="231" t="s">
        <v>312</v>
      </c>
      <c r="E15" s="17" t="s">
        <v>156</v>
      </c>
      <c r="F15" s="232">
        <v>10.5</v>
      </c>
      <c r="G15" s="34"/>
      <c r="H15" s="39"/>
    </row>
    <row r="16" spans="1:8" s="2" customFormat="1" ht="20">
      <c r="A16" s="34"/>
      <c r="B16" s="39"/>
      <c r="C16" s="231" t="s">
        <v>161</v>
      </c>
      <c r="D16" s="231" t="s">
        <v>313</v>
      </c>
      <c r="E16" s="17" t="s">
        <v>156</v>
      </c>
      <c r="F16" s="232">
        <v>10.5</v>
      </c>
      <c r="G16" s="34"/>
      <c r="H16" s="39"/>
    </row>
    <row r="17" spans="1:8" s="2" customFormat="1" ht="16.75" customHeight="1">
      <c r="A17" s="34"/>
      <c r="B17" s="39"/>
      <c r="C17" s="231" t="s">
        <v>165</v>
      </c>
      <c r="D17" s="231" t="s">
        <v>314</v>
      </c>
      <c r="E17" s="17" t="s">
        <v>156</v>
      </c>
      <c r="F17" s="232">
        <v>10.5</v>
      </c>
      <c r="G17" s="34"/>
      <c r="H17" s="39"/>
    </row>
    <row r="18" spans="1:8" s="2" customFormat="1" ht="16.75" customHeight="1">
      <c r="A18" s="34"/>
      <c r="B18" s="39"/>
      <c r="C18" s="227" t="s">
        <v>315</v>
      </c>
      <c r="D18" s="228" t="s">
        <v>19</v>
      </c>
      <c r="E18" s="229" t="s">
        <v>19</v>
      </c>
      <c r="F18" s="230">
        <v>7.5</v>
      </c>
      <c r="G18" s="34"/>
      <c r="H18" s="39"/>
    </row>
    <row r="19" spans="1:8" s="2" customFormat="1" ht="26.4" customHeight="1">
      <c r="A19" s="34"/>
      <c r="B19" s="39"/>
      <c r="C19" s="226" t="s">
        <v>316</v>
      </c>
      <c r="D19" s="226" t="s">
        <v>88</v>
      </c>
      <c r="E19" s="34"/>
      <c r="F19" s="34"/>
      <c r="G19" s="34"/>
      <c r="H19" s="39"/>
    </row>
    <row r="20" spans="1:8" s="2" customFormat="1" ht="16.75" customHeight="1">
      <c r="A20" s="34"/>
      <c r="B20" s="39"/>
      <c r="C20" s="227" t="s">
        <v>111</v>
      </c>
      <c r="D20" s="228" t="s">
        <v>19</v>
      </c>
      <c r="E20" s="229" t="s">
        <v>19</v>
      </c>
      <c r="F20" s="230">
        <v>7.5</v>
      </c>
      <c r="G20" s="34"/>
      <c r="H20" s="39"/>
    </row>
    <row r="21" spans="1:8" s="2" customFormat="1" ht="16.75" customHeight="1">
      <c r="A21" s="34"/>
      <c r="B21" s="39"/>
      <c r="C21" s="231" t="s">
        <v>19</v>
      </c>
      <c r="D21" s="231" t="s">
        <v>223</v>
      </c>
      <c r="E21" s="17" t="s">
        <v>19</v>
      </c>
      <c r="F21" s="232">
        <v>7.5</v>
      </c>
      <c r="G21" s="34"/>
      <c r="H21" s="39"/>
    </row>
    <row r="22" spans="1:8" s="2" customFormat="1" ht="16.75" customHeight="1">
      <c r="A22" s="34"/>
      <c r="B22" s="39"/>
      <c r="C22" s="231" t="s">
        <v>111</v>
      </c>
      <c r="D22" s="231" t="s">
        <v>153</v>
      </c>
      <c r="E22" s="17" t="s">
        <v>19</v>
      </c>
      <c r="F22" s="232">
        <v>7.5</v>
      </c>
      <c r="G22" s="34"/>
      <c r="H22" s="39"/>
    </row>
    <row r="23" spans="1:8" s="2" customFormat="1" ht="16.75" customHeight="1">
      <c r="A23" s="34"/>
      <c r="B23" s="39"/>
      <c r="C23" s="233" t="s">
        <v>311</v>
      </c>
      <c r="D23" s="34"/>
      <c r="E23" s="34"/>
      <c r="F23" s="34"/>
      <c r="G23" s="34"/>
      <c r="H23" s="39"/>
    </row>
    <row r="24" spans="1:8" s="2" customFormat="1" ht="20">
      <c r="A24" s="34"/>
      <c r="B24" s="39"/>
      <c r="C24" s="231" t="s">
        <v>154</v>
      </c>
      <c r="D24" s="231" t="s">
        <v>312</v>
      </c>
      <c r="E24" s="17" t="s">
        <v>156</v>
      </c>
      <c r="F24" s="232">
        <v>7.5</v>
      </c>
      <c r="G24" s="34"/>
      <c r="H24" s="39"/>
    </row>
    <row r="25" spans="1:8" s="2" customFormat="1" ht="20">
      <c r="A25" s="34"/>
      <c r="B25" s="39"/>
      <c r="C25" s="231" t="s">
        <v>161</v>
      </c>
      <c r="D25" s="231" t="s">
        <v>313</v>
      </c>
      <c r="E25" s="17" t="s">
        <v>156</v>
      </c>
      <c r="F25" s="232">
        <v>7.5</v>
      </c>
      <c r="G25" s="34"/>
      <c r="H25" s="39"/>
    </row>
    <row r="26" spans="1:8" s="2" customFormat="1" ht="16.75" customHeight="1">
      <c r="A26" s="34"/>
      <c r="B26" s="39"/>
      <c r="C26" s="231" t="s">
        <v>165</v>
      </c>
      <c r="D26" s="231" t="s">
        <v>314</v>
      </c>
      <c r="E26" s="17" t="s">
        <v>156</v>
      </c>
      <c r="F26" s="232">
        <v>7.5</v>
      </c>
      <c r="G26" s="34"/>
      <c r="H26" s="39"/>
    </row>
    <row r="27" spans="1:8" s="2" customFormat="1" ht="26.4" customHeight="1">
      <c r="A27" s="34"/>
      <c r="B27" s="39"/>
      <c r="C27" s="226" t="s">
        <v>317</v>
      </c>
      <c r="D27" s="226" t="s">
        <v>91</v>
      </c>
      <c r="E27" s="34"/>
      <c r="F27" s="34"/>
      <c r="G27" s="34"/>
      <c r="H27" s="39"/>
    </row>
    <row r="28" spans="1:8" s="2" customFormat="1" ht="16.75" customHeight="1">
      <c r="A28" s="34"/>
      <c r="B28" s="39"/>
      <c r="C28" s="227" t="s">
        <v>111</v>
      </c>
      <c r="D28" s="228" t="s">
        <v>19</v>
      </c>
      <c r="E28" s="229" t="s">
        <v>19</v>
      </c>
      <c r="F28" s="230">
        <v>7.5</v>
      </c>
      <c r="G28" s="34"/>
      <c r="H28" s="39"/>
    </row>
    <row r="29" spans="1:8" s="2" customFormat="1" ht="16.75" customHeight="1">
      <c r="A29" s="34"/>
      <c r="B29" s="39"/>
      <c r="C29" s="227" t="s">
        <v>230</v>
      </c>
      <c r="D29" s="228" t="s">
        <v>19</v>
      </c>
      <c r="E29" s="229" t="s">
        <v>19</v>
      </c>
      <c r="F29" s="230">
        <v>7.75</v>
      </c>
      <c r="G29" s="34"/>
      <c r="H29" s="39"/>
    </row>
    <row r="30" spans="1:8" s="2" customFormat="1" ht="16.75" customHeight="1">
      <c r="A30" s="34"/>
      <c r="B30" s="39"/>
      <c r="C30" s="231" t="s">
        <v>19</v>
      </c>
      <c r="D30" s="231" t="s">
        <v>233</v>
      </c>
      <c r="E30" s="17" t="s">
        <v>19</v>
      </c>
      <c r="F30" s="232">
        <v>5.25</v>
      </c>
      <c r="G30" s="34"/>
      <c r="H30" s="39"/>
    </row>
    <row r="31" spans="1:8" s="2" customFormat="1" ht="16.75" customHeight="1">
      <c r="A31" s="34"/>
      <c r="B31" s="39"/>
      <c r="C31" s="231" t="s">
        <v>19</v>
      </c>
      <c r="D31" s="231" t="s">
        <v>234</v>
      </c>
      <c r="E31" s="17" t="s">
        <v>19</v>
      </c>
      <c r="F31" s="232">
        <v>2.5</v>
      </c>
      <c r="G31" s="34"/>
      <c r="H31" s="39"/>
    </row>
    <row r="32" spans="1:8" s="2" customFormat="1" ht="16.75" customHeight="1">
      <c r="A32" s="34"/>
      <c r="B32" s="39"/>
      <c r="C32" s="231" t="s">
        <v>230</v>
      </c>
      <c r="D32" s="231" t="s">
        <v>153</v>
      </c>
      <c r="E32" s="17" t="s">
        <v>19</v>
      </c>
      <c r="F32" s="232">
        <v>7.75</v>
      </c>
      <c r="G32" s="34"/>
      <c r="H32" s="39"/>
    </row>
    <row r="33" spans="1:8" s="2" customFormat="1" ht="16.75" customHeight="1">
      <c r="A33" s="34"/>
      <c r="B33" s="39"/>
      <c r="C33" s="233" t="s">
        <v>311</v>
      </c>
      <c r="D33" s="34"/>
      <c r="E33" s="34"/>
      <c r="F33" s="34"/>
      <c r="G33" s="34"/>
      <c r="H33" s="39"/>
    </row>
    <row r="34" spans="1:8" s="2" customFormat="1" ht="20">
      <c r="A34" s="34"/>
      <c r="B34" s="39"/>
      <c r="C34" s="231" t="s">
        <v>154</v>
      </c>
      <c r="D34" s="231" t="s">
        <v>312</v>
      </c>
      <c r="E34" s="17" t="s">
        <v>156</v>
      </c>
      <c r="F34" s="232">
        <v>7.75</v>
      </c>
      <c r="G34" s="34"/>
      <c r="H34" s="39"/>
    </row>
    <row r="35" spans="1:8" s="2" customFormat="1" ht="20">
      <c r="A35" s="34"/>
      <c r="B35" s="39"/>
      <c r="C35" s="231" t="s">
        <v>161</v>
      </c>
      <c r="D35" s="231" t="s">
        <v>313</v>
      </c>
      <c r="E35" s="17" t="s">
        <v>156</v>
      </c>
      <c r="F35" s="232">
        <v>7.75</v>
      </c>
      <c r="G35" s="34"/>
      <c r="H35" s="39"/>
    </row>
    <row r="36" spans="1:8" s="2" customFormat="1" ht="16.75" customHeight="1">
      <c r="A36" s="34"/>
      <c r="B36" s="39"/>
      <c r="C36" s="231" t="s">
        <v>165</v>
      </c>
      <c r="D36" s="231" t="s">
        <v>314</v>
      </c>
      <c r="E36" s="17" t="s">
        <v>156</v>
      </c>
      <c r="F36" s="232">
        <v>7.75</v>
      </c>
      <c r="G36" s="34"/>
      <c r="H36" s="39"/>
    </row>
    <row r="37" spans="1:8" s="2" customFormat="1" ht="26.4" customHeight="1">
      <c r="A37" s="34"/>
      <c r="B37" s="39"/>
      <c r="C37" s="226" t="s">
        <v>318</v>
      </c>
      <c r="D37" s="226" t="s">
        <v>94</v>
      </c>
      <c r="E37" s="34"/>
      <c r="F37" s="34"/>
      <c r="G37" s="34"/>
      <c r="H37" s="39"/>
    </row>
    <row r="38" spans="1:8" s="2" customFormat="1" ht="16.75" customHeight="1">
      <c r="A38" s="34"/>
      <c r="B38" s="39"/>
      <c r="C38" s="227" t="s">
        <v>111</v>
      </c>
      <c r="D38" s="228" t="s">
        <v>19</v>
      </c>
      <c r="E38" s="229" t="s">
        <v>19</v>
      </c>
      <c r="F38" s="230">
        <v>0</v>
      </c>
      <c r="G38" s="34"/>
      <c r="H38" s="39"/>
    </row>
    <row r="39" spans="1:8" s="2" customFormat="1" ht="16.75" customHeight="1">
      <c r="A39" s="34"/>
      <c r="B39" s="39"/>
      <c r="C39" s="227" t="s">
        <v>230</v>
      </c>
      <c r="D39" s="228" t="s">
        <v>19</v>
      </c>
      <c r="E39" s="229" t="s">
        <v>19</v>
      </c>
      <c r="F39" s="230">
        <v>33</v>
      </c>
      <c r="G39" s="34"/>
      <c r="H39" s="39"/>
    </row>
    <row r="40" spans="1:8" s="2" customFormat="1" ht="16.75" customHeight="1">
      <c r="A40" s="34"/>
      <c r="B40" s="39"/>
      <c r="C40" s="231" t="s">
        <v>19</v>
      </c>
      <c r="D40" s="231" t="s">
        <v>241</v>
      </c>
      <c r="E40" s="17" t="s">
        <v>19</v>
      </c>
      <c r="F40" s="232">
        <v>9</v>
      </c>
      <c r="G40" s="34"/>
      <c r="H40" s="39"/>
    </row>
    <row r="41" spans="1:8" s="2" customFormat="1" ht="16.75" customHeight="1">
      <c r="A41" s="34"/>
      <c r="B41" s="39"/>
      <c r="C41" s="231" t="s">
        <v>19</v>
      </c>
      <c r="D41" s="231" t="s">
        <v>242</v>
      </c>
      <c r="E41" s="17" t="s">
        <v>19</v>
      </c>
      <c r="F41" s="232">
        <v>5.25</v>
      </c>
      <c r="G41" s="34"/>
      <c r="H41" s="39"/>
    </row>
    <row r="42" spans="1:8" s="2" customFormat="1" ht="16.75" customHeight="1">
      <c r="A42" s="34"/>
      <c r="B42" s="39"/>
      <c r="C42" s="231" t="s">
        <v>19</v>
      </c>
      <c r="D42" s="231" t="s">
        <v>243</v>
      </c>
      <c r="E42" s="17" t="s">
        <v>19</v>
      </c>
      <c r="F42" s="232">
        <v>3.75</v>
      </c>
      <c r="G42" s="34"/>
      <c r="H42" s="39"/>
    </row>
    <row r="43" spans="1:8" s="2" customFormat="1" ht="16.75" customHeight="1">
      <c r="A43" s="34"/>
      <c r="B43" s="39"/>
      <c r="C43" s="231" t="s">
        <v>19</v>
      </c>
      <c r="D43" s="231" t="s">
        <v>244</v>
      </c>
      <c r="E43" s="17" t="s">
        <v>19</v>
      </c>
      <c r="F43" s="232">
        <v>15</v>
      </c>
      <c r="G43" s="34"/>
      <c r="H43" s="39"/>
    </row>
    <row r="44" spans="1:8" s="2" customFormat="1" ht="16.75" customHeight="1">
      <c r="A44" s="34"/>
      <c r="B44" s="39"/>
      <c r="C44" s="231" t="s">
        <v>230</v>
      </c>
      <c r="D44" s="231" t="s">
        <v>153</v>
      </c>
      <c r="E44" s="17" t="s">
        <v>19</v>
      </c>
      <c r="F44" s="232">
        <v>33</v>
      </c>
      <c r="G44" s="34"/>
      <c r="H44" s="39"/>
    </row>
    <row r="45" spans="1:8" s="2" customFormat="1" ht="16.75" customHeight="1">
      <c r="A45" s="34"/>
      <c r="B45" s="39"/>
      <c r="C45" s="233" t="s">
        <v>311</v>
      </c>
      <c r="D45" s="34"/>
      <c r="E45" s="34"/>
      <c r="F45" s="34"/>
      <c r="G45" s="34"/>
      <c r="H45" s="39"/>
    </row>
    <row r="46" spans="1:8" s="2" customFormat="1" ht="20">
      <c r="A46" s="34"/>
      <c r="B46" s="39"/>
      <c r="C46" s="231" t="s">
        <v>154</v>
      </c>
      <c r="D46" s="231" t="s">
        <v>312</v>
      </c>
      <c r="E46" s="17" t="s">
        <v>156</v>
      </c>
      <c r="F46" s="232">
        <v>33</v>
      </c>
      <c r="G46" s="34"/>
      <c r="H46" s="39"/>
    </row>
    <row r="47" spans="1:8" s="2" customFormat="1" ht="20">
      <c r="A47" s="34"/>
      <c r="B47" s="39"/>
      <c r="C47" s="231" t="s">
        <v>161</v>
      </c>
      <c r="D47" s="231" t="s">
        <v>313</v>
      </c>
      <c r="E47" s="17" t="s">
        <v>156</v>
      </c>
      <c r="F47" s="232">
        <v>33</v>
      </c>
      <c r="G47" s="34"/>
      <c r="H47" s="39"/>
    </row>
    <row r="48" spans="1:8" s="2" customFormat="1" ht="16.75" customHeight="1">
      <c r="A48" s="34"/>
      <c r="B48" s="39"/>
      <c r="C48" s="231" t="s">
        <v>165</v>
      </c>
      <c r="D48" s="231" t="s">
        <v>314</v>
      </c>
      <c r="E48" s="17" t="s">
        <v>156</v>
      </c>
      <c r="F48" s="232">
        <v>33</v>
      </c>
      <c r="G48" s="34"/>
      <c r="H48" s="39"/>
    </row>
    <row r="49" spans="1:8" s="2" customFormat="1" ht="26.4" customHeight="1">
      <c r="A49" s="34"/>
      <c r="B49" s="39"/>
      <c r="C49" s="226" t="s">
        <v>319</v>
      </c>
      <c r="D49" s="226" t="s">
        <v>97</v>
      </c>
      <c r="E49" s="34"/>
      <c r="F49" s="34"/>
      <c r="G49" s="34"/>
      <c r="H49" s="39"/>
    </row>
    <row r="50" spans="1:8" s="2" customFormat="1" ht="16.75" customHeight="1">
      <c r="A50" s="34"/>
      <c r="B50" s="39"/>
      <c r="C50" s="227" t="s">
        <v>111</v>
      </c>
      <c r="D50" s="228" t="s">
        <v>19</v>
      </c>
      <c r="E50" s="229" t="s">
        <v>19</v>
      </c>
      <c r="F50" s="230">
        <v>7.5</v>
      </c>
      <c r="G50" s="34"/>
      <c r="H50" s="39"/>
    </row>
    <row r="51" spans="1:8" s="2" customFormat="1" ht="16.75" customHeight="1">
      <c r="A51" s="34"/>
      <c r="B51" s="39"/>
      <c r="C51" s="231" t="s">
        <v>19</v>
      </c>
      <c r="D51" s="231" t="s">
        <v>223</v>
      </c>
      <c r="E51" s="17" t="s">
        <v>19</v>
      </c>
      <c r="F51" s="232">
        <v>7.5</v>
      </c>
      <c r="G51" s="34"/>
      <c r="H51" s="39"/>
    </row>
    <row r="52" spans="1:8" s="2" customFormat="1" ht="16.75" customHeight="1">
      <c r="A52" s="34"/>
      <c r="B52" s="39"/>
      <c r="C52" s="231" t="s">
        <v>111</v>
      </c>
      <c r="D52" s="231" t="s">
        <v>153</v>
      </c>
      <c r="E52" s="17" t="s">
        <v>19</v>
      </c>
      <c r="F52" s="232">
        <v>7.5</v>
      </c>
      <c r="G52" s="34"/>
      <c r="H52" s="39"/>
    </row>
    <row r="53" spans="1:8" s="2" customFormat="1" ht="16.75" customHeight="1">
      <c r="A53" s="34"/>
      <c r="B53" s="39"/>
      <c r="C53" s="233" t="s">
        <v>311</v>
      </c>
      <c r="D53" s="34"/>
      <c r="E53" s="34"/>
      <c r="F53" s="34"/>
      <c r="G53" s="34"/>
      <c r="H53" s="39"/>
    </row>
    <row r="54" spans="1:8" s="2" customFormat="1" ht="20">
      <c r="A54" s="34"/>
      <c r="B54" s="39"/>
      <c r="C54" s="231" t="s">
        <v>154</v>
      </c>
      <c r="D54" s="231" t="s">
        <v>312</v>
      </c>
      <c r="E54" s="17" t="s">
        <v>156</v>
      </c>
      <c r="F54" s="232">
        <v>7.5</v>
      </c>
      <c r="G54" s="34"/>
      <c r="H54" s="39"/>
    </row>
    <row r="55" spans="1:8" s="2" customFormat="1" ht="20">
      <c r="A55" s="34"/>
      <c r="B55" s="39"/>
      <c r="C55" s="231" t="s">
        <v>161</v>
      </c>
      <c r="D55" s="231" t="s">
        <v>313</v>
      </c>
      <c r="E55" s="17" t="s">
        <v>156</v>
      </c>
      <c r="F55" s="232">
        <v>7.5</v>
      </c>
      <c r="G55" s="34"/>
      <c r="H55" s="39"/>
    </row>
    <row r="56" spans="1:8" s="2" customFormat="1" ht="16.75" customHeight="1">
      <c r="A56" s="34"/>
      <c r="B56" s="39"/>
      <c r="C56" s="231" t="s">
        <v>165</v>
      </c>
      <c r="D56" s="231" t="s">
        <v>314</v>
      </c>
      <c r="E56" s="17" t="s">
        <v>156</v>
      </c>
      <c r="F56" s="232">
        <v>7.5</v>
      </c>
      <c r="G56" s="34"/>
      <c r="H56" s="39"/>
    </row>
    <row r="57" spans="1:8" s="2" customFormat="1" ht="26.4" customHeight="1">
      <c r="A57" s="34"/>
      <c r="B57" s="39"/>
      <c r="C57" s="226" t="s">
        <v>320</v>
      </c>
      <c r="D57" s="226" t="s">
        <v>100</v>
      </c>
      <c r="E57" s="34"/>
      <c r="F57" s="34"/>
      <c r="G57" s="34"/>
      <c r="H57" s="39"/>
    </row>
    <row r="58" spans="1:8" s="2" customFormat="1" ht="16.75" customHeight="1">
      <c r="A58" s="34"/>
      <c r="B58" s="39"/>
      <c r="C58" s="227" t="s">
        <v>111</v>
      </c>
      <c r="D58" s="228" t="s">
        <v>19</v>
      </c>
      <c r="E58" s="229" t="s">
        <v>19</v>
      </c>
      <c r="F58" s="230">
        <v>7.5</v>
      </c>
      <c r="G58" s="34"/>
      <c r="H58" s="39"/>
    </row>
    <row r="59" spans="1:8" s="2" customFormat="1" ht="16.75" customHeight="1">
      <c r="A59" s="34"/>
      <c r="B59" s="39"/>
      <c r="C59" s="231" t="s">
        <v>19</v>
      </c>
      <c r="D59" s="231" t="s">
        <v>223</v>
      </c>
      <c r="E59" s="17" t="s">
        <v>19</v>
      </c>
      <c r="F59" s="232">
        <v>7.5</v>
      </c>
      <c r="G59" s="34"/>
      <c r="H59" s="39"/>
    </row>
    <row r="60" spans="1:8" s="2" customFormat="1" ht="16.75" customHeight="1">
      <c r="A60" s="34"/>
      <c r="B60" s="39"/>
      <c r="C60" s="231" t="s">
        <v>111</v>
      </c>
      <c r="D60" s="231" t="s">
        <v>153</v>
      </c>
      <c r="E60" s="17" t="s">
        <v>19</v>
      </c>
      <c r="F60" s="232">
        <v>7.5</v>
      </c>
      <c r="G60" s="34"/>
      <c r="H60" s="39"/>
    </row>
    <row r="61" spans="1:8" s="2" customFormat="1" ht="16.75" customHeight="1">
      <c r="A61" s="34"/>
      <c r="B61" s="39"/>
      <c r="C61" s="233" t="s">
        <v>311</v>
      </c>
      <c r="D61" s="34"/>
      <c r="E61" s="34"/>
      <c r="F61" s="34"/>
      <c r="G61" s="34"/>
      <c r="H61" s="39"/>
    </row>
    <row r="62" spans="1:8" s="2" customFormat="1" ht="20">
      <c r="A62" s="34"/>
      <c r="B62" s="39"/>
      <c r="C62" s="231" t="s">
        <v>154</v>
      </c>
      <c r="D62" s="231" t="s">
        <v>312</v>
      </c>
      <c r="E62" s="17" t="s">
        <v>156</v>
      </c>
      <c r="F62" s="232">
        <v>7.5</v>
      </c>
      <c r="G62" s="34"/>
      <c r="H62" s="39"/>
    </row>
    <row r="63" spans="1:8" s="2" customFormat="1" ht="20">
      <c r="A63" s="34"/>
      <c r="B63" s="39"/>
      <c r="C63" s="231" t="s">
        <v>161</v>
      </c>
      <c r="D63" s="231" t="s">
        <v>313</v>
      </c>
      <c r="E63" s="17" t="s">
        <v>156</v>
      </c>
      <c r="F63" s="232">
        <v>7.5</v>
      </c>
      <c r="G63" s="34"/>
      <c r="H63" s="39"/>
    </row>
    <row r="64" spans="1:8" s="2" customFormat="1" ht="16.75" customHeight="1">
      <c r="A64" s="34"/>
      <c r="B64" s="39"/>
      <c r="C64" s="231" t="s">
        <v>165</v>
      </c>
      <c r="D64" s="231" t="s">
        <v>314</v>
      </c>
      <c r="E64" s="17" t="s">
        <v>156</v>
      </c>
      <c r="F64" s="232">
        <v>7.5</v>
      </c>
      <c r="G64" s="34"/>
      <c r="H64" s="39"/>
    </row>
    <row r="65" spans="1:8" s="2" customFormat="1" ht="26.4" customHeight="1">
      <c r="A65" s="34"/>
      <c r="B65" s="39"/>
      <c r="C65" s="226" t="s">
        <v>321</v>
      </c>
      <c r="D65" s="226" t="s">
        <v>103</v>
      </c>
      <c r="E65" s="34"/>
      <c r="F65" s="34"/>
      <c r="G65" s="34"/>
      <c r="H65" s="39"/>
    </row>
    <row r="66" spans="1:8" s="2" customFormat="1" ht="16.75" customHeight="1">
      <c r="A66" s="34"/>
      <c r="B66" s="39"/>
      <c r="C66" s="227" t="s">
        <v>111</v>
      </c>
      <c r="D66" s="228" t="s">
        <v>19</v>
      </c>
      <c r="E66" s="229" t="s">
        <v>19</v>
      </c>
      <c r="F66" s="230">
        <v>7.5</v>
      </c>
      <c r="G66" s="34"/>
      <c r="H66" s="39"/>
    </row>
    <row r="67" spans="1:8" s="2" customFormat="1" ht="16.75" customHeight="1">
      <c r="A67" s="34"/>
      <c r="B67" s="39"/>
      <c r="C67" s="227" t="s">
        <v>230</v>
      </c>
      <c r="D67" s="228" t="s">
        <v>19</v>
      </c>
      <c r="E67" s="229" t="s">
        <v>19</v>
      </c>
      <c r="F67" s="230">
        <v>18</v>
      </c>
      <c r="G67" s="34"/>
      <c r="H67" s="39"/>
    </row>
    <row r="68" spans="1:8" s="2" customFormat="1" ht="16.75" customHeight="1">
      <c r="A68" s="34"/>
      <c r="B68" s="39"/>
      <c r="C68" s="231" t="s">
        <v>19</v>
      </c>
      <c r="D68" s="231" t="s">
        <v>271</v>
      </c>
      <c r="E68" s="17" t="s">
        <v>19</v>
      </c>
      <c r="F68" s="232">
        <v>18</v>
      </c>
      <c r="G68" s="34"/>
      <c r="H68" s="39"/>
    </row>
    <row r="69" spans="1:8" s="2" customFormat="1" ht="16.75" customHeight="1">
      <c r="A69" s="34"/>
      <c r="B69" s="39"/>
      <c r="C69" s="231" t="s">
        <v>230</v>
      </c>
      <c r="D69" s="231" t="s">
        <v>153</v>
      </c>
      <c r="E69" s="17" t="s">
        <v>19</v>
      </c>
      <c r="F69" s="232">
        <v>18</v>
      </c>
      <c r="G69" s="34"/>
      <c r="H69" s="39"/>
    </row>
    <row r="70" spans="1:8" s="2" customFormat="1" ht="16.75" customHeight="1">
      <c r="A70" s="34"/>
      <c r="B70" s="39"/>
      <c r="C70" s="233" t="s">
        <v>311</v>
      </c>
      <c r="D70" s="34"/>
      <c r="E70" s="34"/>
      <c r="F70" s="34"/>
      <c r="G70" s="34"/>
      <c r="H70" s="39"/>
    </row>
    <row r="71" spans="1:8" s="2" customFormat="1" ht="20">
      <c r="A71" s="34"/>
      <c r="B71" s="39"/>
      <c r="C71" s="231" t="s">
        <v>154</v>
      </c>
      <c r="D71" s="231" t="s">
        <v>312</v>
      </c>
      <c r="E71" s="17" t="s">
        <v>156</v>
      </c>
      <c r="F71" s="232">
        <v>18</v>
      </c>
      <c r="G71" s="34"/>
      <c r="H71" s="39"/>
    </row>
    <row r="72" spans="1:8" s="2" customFormat="1" ht="20">
      <c r="A72" s="34"/>
      <c r="B72" s="39"/>
      <c r="C72" s="231" t="s">
        <v>161</v>
      </c>
      <c r="D72" s="231" t="s">
        <v>313</v>
      </c>
      <c r="E72" s="17" t="s">
        <v>156</v>
      </c>
      <c r="F72" s="232">
        <v>18</v>
      </c>
      <c r="G72" s="34"/>
      <c r="H72" s="39"/>
    </row>
    <row r="73" spans="1:8" s="2" customFormat="1" ht="16.75" customHeight="1">
      <c r="A73" s="34"/>
      <c r="B73" s="39"/>
      <c r="C73" s="231" t="s">
        <v>165</v>
      </c>
      <c r="D73" s="231" t="s">
        <v>314</v>
      </c>
      <c r="E73" s="17" t="s">
        <v>156</v>
      </c>
      <c r="F73" s="232">
        <v>18</v>
      </c>
      <c r="G73" s="34"/>
      <c r="H73" s="39"/>
    </row>
    <row r="74" spans="1:8" s="2" customFormat="1" ht="26.4" customHeight="1">
      <c r="A74" s="34"/>
      <c r="B74" s="39"/>
      <c r="C74" s="226" t="s">
        <v>322</v>
      </c>
      <c r="D74" s="226" t="s">
        <v>106</v>
      </c>
      <c r="E74" s="34"/>
      <c r="F74" s="34"/>
      <c r="G74" s="34"/>
      <c r="H74" s="39"/>
    </row>
    <row r="75" spans="1:8" s="2" customFormat="1" ht="16.75" customHeight="1">
      <c r="A75" s="34"/>
      <c r="B75" s="39"/>
      <c r="C75" s="227" t="s">
        <v>276</v>
      </c>
      <c r="D75" s="228" t="s">
        <v>19</v>
      </c>
      <c r="E75" s="229" t="s">
        <v>19</v>
      </c>
      <c r="F75" s="230">
        <v>72</v>
      </c>
      <c r="G75" s="34"/>
      <c r="H75" s="39"/>
    </row>
    <row r="76" spans="1:8" s="2" customFormat="1" ht="16.75" customHeight="1">
      <c r="A76" s="34"/>
      <c r="B76" s="39"/>
      <c r="C76" s="231" t="s">
        <v>19</v>
      </c>
      <c r="D76" s="231" t="s">
        <v>283</v>
      </c>
      <c r="E76" s="17" t="s">
        <v>19</v>
      </c>
      <c r="F76" s="232">
        <v>72</v>
      </c>
      <c r="G76" s="34"/>
      <c r="H76" s="39"/>
    </row>
    <row r="77" spans="1:8" s="2" customFormat="1" ht="16.75" customHeight="1">
      <c r="A77" s="34"/>
      <c r="B77" s="39"/>
      <c r="C77" s="231" t="s">
        <v>276</v>
      </c>
      <c r="D77" s="231" t="s">
        <v>153</v>
      </c>
      <c r="E77" s="17" t="s">
        <v>19</v>
      </c>
      <c r="F77" s="232">
        <v>72</v>
      </c>
      <c r="G77" s="34"/>
      <c r="H77" s="39"/>
    </row>
    <row r="78" spans="1:8" s="2" customFormat="1" ht="16.75" customHeight="1">
      <c r="A78" s="34"/>
      <c r="B78" s="39"/>
      <c r="C78" s="233" t="s">
        <v>311</v>
      </c>
      <c r="D78" s="34"/>
      <c r="E78" s="34"/>
      <c r="F78" s="34"/>
      <c r="G78" s="34"/>
      <c r="H78" s="39"/>
    </row>
    <row r="79" spans="1:8" s="2" customFormat="1" ht="20">
      <c r="A79" s="34"/>
      <c r="B79" s="39"/>
      <c r="C79" s="231" t="s">
        <v>279</v>
      </c>
      <c r="D79" s="231" t="s">
        <v>323</v>
      </c>
      <c r="E79" s="17" t="s">
        <v>156</v>
      </c>
      <c r="F79" s="232">
        <v>72</v>
      </c>
      <c r="G79" s="34"/>
      <c r="H79" s="39"/>
    </row>
    <row r="80" spans="1:8" s="2" customFormat="1" ht="20">
      <c r="A80" s="34"/>
      <c r="B80" s="39"/>
      <c r="C80" s="231" t="s">
        <v>161</v>
      </c>
      <c r="D80" s="231" t="s">
        <v>313</v>
      </c>
      <c r="E80" s="17" t="s">
        <v>156</v>
      </c>
      <c r="F80" s="232">
        <v>72</v>
      </c>
      <c r="G80" s="34"/>
      <c r="H80" s="39"/>
    </row>
    <row r="81" spans="1:8" s="2" customFormat="1" ht="16.75" customHeight="1">
      <c r="A81" s="34"/>
      <c r="B81" s="39"/>
      <c r="C81" s="231" t="s">
        <v>165</v>
      </c>
      <c r="D81" s="231" t="s">
        <v>314</v>
      </c>
      <c r="E81" s="17" t="s">
        <v>156</v>
      </c>
      <c r="F81" s="232">
        <v>72</v>
      </c>
      <c r="G81" s="34"/>
      <c r="H81" s="39"/>
    </row>
    <row r="82" spans="1:8" s="2" customFormat="1" ht="16.75" customHeight="1">
      <c r="A82" s="34"/>
      <c r="B82" s="39"/>
      <c r="C82" s="227" t="s">
        <v>111</v>
      </c>
      <c r="D82" s="228" t="s">
        <v>19</v>
      </c>
      <c r="E82" s="229" t="s">
        <v>19</v>
      </c>
      <c r="F82" s="230">
        <v>0</v>
      </c>
      <c r="G82" s="34"/>
      <c r="H82" s="39"/>
    </row>
    <row r="83" spans="1:8" s="2" customFormat="1" ht="16.75" customHeight="1">
      <c r="A83" s="34"/>
      <c r="B83" s="39"/>
      <c r="C83" s="227" t="s">
        <v>230</v>
      </c>
      <c r="D83" s="228" t="s">
        <v>19</v>
      </c>
      <c r="E83" s="229" t="s">
        <v>19</v>
      </c>
      <c r="F83" s="230">
        <v>33</v>
      </c>
      <c r="G83" s="34"/>
      <c r="H83" s="39"/>
    </row>
    <row r="84" spans="1:8" s="2" customFormat="1" ht="26.4" customHeight="1">
      <c r="A84" s="34"/>
      <c r="B84" s="39"/>
      <c r="C84" s="226" t="s">
        <v>324</v>
      </c>
      <c r="D84" s="226" t="s">
        <v>109</v>
      </c>
      <c r="E84" s="34"/>
      <c r="F84" s="34"/>
      <c r="G84" s="34"/>
      <c r="H84" s="39"/>
    </row>
    <row r="85" spans="1:8" s="2" customFormat="1" ht="16.75" customHeight="1">
      <c r="A85" s="34"/>
      <c r="B85" s="39"/>
      <c r="C85" s="227" t="s">
        <v>276</v>
      </c>
      <c r="D85" s="228" t="s">
        <v>19</v>
      </c>
      <c r="E85" s="229" t="s">
        <v>19</v>
      </c>
      <c r="F85" s="230">
        <v>180</v>
      </c>
      <c r="G85" s="34"/>
      <c r="H85" s="39"/>
    </row>
    <row r="86" spans="1:8" s="2" customFormat="1" ht="16.75" customHeight="1">
      <c r="A86" s="34"/>
      <c r="B86" s="39"/>
      <c r="C86" s="231" t="s">
        <v>19</v>
      </c>
      <c r="D86" s="231" t="s">
        <v>297</v>
      </c>
      <c r="E86" s="17" t="s">
        <v>19</v>
      </c>
      <c r="F86" s="232">
        <v>180</v>
      </c>
      <c r="G86" s="34"/>
      <c r="H86" s="39"/>
    </row>
    <row r="87" spans="1:8" s="2" customFormat="1" ht="16.75" customHeight="1">
      <c r="A87" s="34"/>
      <c r="B87" s="39"/>
      <c r="C87" s="231" t="s">
        <v>276</v>
      </c>
      <c r="D87" s="231" t="s">
        <v>153</v>
      </c>
      <c r="E87" s="17" t="s">
        <v>19</v>
      </c>
      <c r="F87" s="232">
        <v>180</v>
      </c>
      <c r="G87" s="34"/>
      <c r="H87" s="39"/>
    </row>
    <row r="88" spans="1:8" s="2" customFormat="1" ht="16.75" customHeight="1">
      <c r="A88" s="34"/>
      <c r="B88" s="39"/>
      <c r="C88" s="233" t="s">
        <v>311</v>
      </c>
      <c r="D88" s="34"/>
      <c r="E88" s="34"/>
      <c r="F88" s="34"/>
      <c r="G88" s="34"/>
      <c r="H88" s="39"/>
    </row>
    <row r="89" spans="1:8" s="2" customFormat="1" ht="20">
      <c r="A89" s="34"/>
      <c r="B89" s="39"/>
      <c r="C89" s="231" t="s">
        <v>279</v>
      </c>
      <c r="D89" s="231" t="s">
        <v>323</v>
      </c>
      <c r="E89" s="17" t="s">
        <v>156</v>
      </c>
      <c r="F89" s="232">
        <v>180</v>
      </c>
      <c r="G89" s="34"/>
      <c r="H89" s="39"/>
    </row>
    <row r="90" spans="1:8" s="2" customFormat="1" ht="20">
      <c r="A90" s="34"/>
      <c r="B90" s="39"/>
      <c r="C90" s="231" t="s">
        <v>298</v>
      </c>
      <c r="D90" s="231" t="s">
        <v>325</v>
      </c>
      <c r="E90" s="17" t="s">
        <v>156</v>
      </c>
      <c r="F90" s="232">
        <v>180</v>
      </c>
      <c r="G90" s="34"/>
      <c r="H90" s="39"/>
    </row>
    <row r="91" spans="1:8" s="2" customFormat="1" ht="16.75" customHeight="1">
      <c r="A91" s="34"/>
      <c r="B91" s="39"/>
      <c r="C91" s="231" t="s">
        <v>165</v>
      </c>
      <c r="D91" s="231" t="s">
        <v>314</v>
      </c>
      <c r="E91" s="17" t="s">
        <v>156</v>
      </c>
      <c r="F91" s="232">
        <v>180</v>
      </c>
      <c r="G91" s="34"/>
      <c r="H91" s="39"/>
    </row>
    <row r="92" spans="1:8" s="2" customFormat="1" ht="16.75" customHeight="1">
      <c r="A92" s="34"/>
      <c r="B92" s="39"/>
      <c r="C92" s="227" t="s">
        <v>111</v>
      </c>
      <c r="D92" s="228" t="s">
        <v>19</v>
      </c>
      <c r="E92" s="229" t="s">
        <v>19</v>
      </c>
      <c r="F92" s="230">
        <v>0</v>
      </c>
      <c r="G92" s="34"/>
      <c r="H92" s="39"/>
    </row>
    <row r="93" spans="1:8" s="2" customFormat="1" ht="16.75" customHeight="1">
      <c r="A93" s="34"/>
      <c r="B93" s="39"/>
      <c r="C93" s="227" t="s">
        <v>230</v>
      </c>
      <c r="D93" s="228" t="s">
        <v>19</v>
      </c>
      <c r="E93" s="229" t="s">
        <v>19</v>
      </c>
      <c r="F93" s="230">
        <v>33</v>
      </c>
      <c r="G93" s="34"/>
      <c r="H93" s="39"/>
    </row>
    <row r="94" spans="1:8" s="2" customFormat="1" ht="7.4" customHeight="1">
      <c r="A94" s="34"/>
      <c r="B94" s="127"/>
      <c r="C94" s="128"/>
      <c r="D94" s="128"/>
      <c r="E94" s="128"/>
      <c r="F94" s="128"/>
      <c r="G94" s="128"/>
      <c r="H94" s="39"/>
    </row>
    <row r="95" spans="1:8" s="2" customFormat="1" ht="12">
      <c r="A95" s="34"/>
      <c r="B95" s="34"/>
      <c r="C95" s="34"/>
      <c r="D95" s="34"/>
      <c r="E95" s="34"/>
      <c r="F95" s="34"/>
      <c r="G95" s="34"/>
      <c r="H95" s="34"/>
    </row>
  </sheetData>
  <sheetProtection algorithmName="SHA-512" hashValue="8qd9EJrNHEoKxEubSmChUJI69CXFCIDS8Jlvpbe0PELDujns67vS1pqqaYzxtukfS05sfqtBIBrSv1CTAyriDQ==" saltValue="JMjGv6aNK6jXhKZPrLMVRl72wKYotxlqaTqOXsDeZmYYWEmuMBoeMthexzgqVTU9LSZ+TyFk6EOssEUeYnPeb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4" customWidth="1"/>
    <col min="2" max="2" width="1.7109375" style="234" customWidth="1"/>
    <col min="3" max="4" width="5.00390625" style="234" customWidth="1"/>
    <col min="5" max="5" width="11.7109375" style="234" customWidth="1"/>
    <col min="6" max="6" width="9.140625" style="234" customWidth="1"/>
    <col min="7" max="7" width="5.00390625" style="234" customWidth="1"/>
    <col min="8" max="8" width="77.7109375" style="234" customWidth="1"/>
    <col min="9" max="10" width="20.00390625" style="234" customWidth="1"/>
    <col min="11" max="11" width="1.7109375" style="234" customWidth="1"/>
  </cols>
  <sheetData>
    <row r="1" s="1" customFormat="1" ht="37.5" customHeight="1"/>
    <row r="2" spans="2:11" s="1" customFormat="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5" customFormat="1" ht="45" customHeight="1">
      <c r="B3" s="238"/>
      <c r="C3" s="367" t="s">
        <v>326</v>
      </c>
      <c r="D3" s="367"/>
      <c r="E3" s="367"/>
      <c r="F3" s="367"/>
      <c r="G3" s="367"/>
      <c r="H3" s="367"/>
      <c r="I3" s="367"/>
      <c r="J3" s="367"/>
      <c r="K3" s="239"/>
    </row>
    <row r="4" spans="2:11" s="1" customFormat="1" ht="25.5" customHeight="1">
      <c r="B4" s="240"/>
      <c r="C4" s="368" t="s">
        <v>327</v>
      </c>
      <c r="D4" s="368"/>
      <c r="E4" s="368"/>
      <c r="F4" s="368"/>
      <c r="G4" s="368"/>
      <c r="H4" s="368"/>
      <c r="I4" s="368"/>
      <c r="J4" s="368"/>
      <c r="K4" s="241"/>
    </row>
    <row r="5" spans="2:11" s="1" customFormat="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40"/>
      <c r="C6" s="366" t="s">
        <v>328</v>
      </c>
      <c r="D6" s="366"/>
      <c r="E6" s="366"/>
      <c r="F6" s="366"/>
      <c r="G6" s="366"/>
      <c r="H6" s="366"/>
      <c r="I6" s="366"/>
      <c r="J6" s="366"/>
      <c r="K6" s="241"/>
    </row>
    <row r="7" spans="2:11" s="1" customFormat="1" ht="15" customHeight="1">
      <c r="B7" s="244"/>
      <c r="C7" s="366" t="s">
        <v>329</v>
      </c>
      <c r="D7" s="366"/>
      <c r="E7" s="366"/>
      <c r="F7" s="366"/>
      <c r="G7" s="366"/>
      <c r="H7" s="366"/>
      <c r="I7" s="366"/>
      <c r="J7" s="366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366" t="s">
        <v>330</v>
      </c>
      <c r="D9" s="366"/>
      <c r="E9" s="366"/>
      <c r="F9" s="366"/>
      <c r="G9" s="366"/>
      <c r="H9" s="366"/>
      <c r="I9" s="366"/>
      <c r="J9" s="366"/>
      <c r="K9" s="241"/>
    </row>
    <row r="10" spans="2:11" s="1" customFormat="1" ht="15" customHeight="1">
      <c r="B10" s="244"/>
      <c r="C10" s="243"/>
      <c r="D10" s="366" t="s">
        <v>331</v>
      </c>
      <c r="E10" s="366"/>
      <c r="F10" s="366"/>
      <c r="G10" s="366"/>
      <c r="H10" s="366"/>
      <c r="I10" s="366"/>
      <c r="J10" s="366"/>
      <c r="K10" s="241"/>
    </row>
    <row r="11" spans="2:11" s="1" customFormat="1" ht="15" customHeight="1">
      <c r="B11" s="244"/>
      <c r="C11" s="245"/>
      <c r="D11" s="366" t="s">
        <v>332</v>
      </c>
      <c r="E11" s="366"/>
      <c r="F11" s="366"/>
      <c r="G11" s="366"/>
      <c r="H11" s="366"/>
      <c r="I11" s="366"/>
      <c r="J11" s="366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333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366" t="s">
        <v>334</v>
      </c>
      <c r="E15" s="366"/>
      <c r="F15" s="366"/>
      <c r="G15" s="366"/>
      <c r="H15" s="366"/>
      <c r="I15" s="366"/>
      <c r="J15" s="366"/>
      <c r="K15" s="241"/>
    </row>
    <row r="16" spans="2:11" s="1" customFormat="1" ht="15" customHeight="1">
      <c r="B16" s="244"/>
      <c r="C16" s="245"/>
      <c r="D16" s="366" t="s">
        <v>335</v>
      </c>
      <c r="E16" s="366"/>
      <c r="F16" s="366"/>
      <c r="G16" s="366"/>
      <c r="H16" s="366"/>
      <c r="I16" s="366"/>
      <c r="J16" s="366"/>
      <c r="K16" s="241"/>
    </row>
    <row r="17" spans="2:11" s="1" customFormat="1" ht="15" customHeight="1">
      <c r="B17" s="244"/>
      <c r="C17" s="245"/>
      <c r="D17" s="366" t="s">
        <v>336</v>
      </c>
      <c r="E17" s="366"/>
      <c r="F17" s="366"/>
      <c r="G17" s="366"/>
      <c r="H17" s="366"/>
      <c r="I17" s="366"/>
      <c r="J17" s="366"/>
      <c r="K17" s="241"/>
    </row>
    <row r="18" spans="2:11" s="1" customFormat="1" ht="15" customHeight="1">
      <c r="B18" s="244"/>
      <c r="C18" s="245"/>
      <c r="D18" s="245"/>
      <c r="E18" s="247" t="s">
        <v>83</v>
      </c>
      <c r="F18" s="366" t="s">
        <v>337</v>
      </c>
      <c r="G18" s="366"/>
      <c r="H18" s="366"/>
      <c r="I18" s="366"/>
      <c r="J18" s="366"/>
      <c r="K18" s="241"/>
    </row>
    <row r="19" spans="2:11" s="1" customFormat="1" ht="15" customHeight="1">
      <c r="B19" s="244"/>
      <c r="C19" s="245"/>
      <c r="D19" s="245"/>
      <c r="E19" s="247" t="s">
        <v>338</v>
      </c>
      <c r="F19" s="366" t="s">
        <v>339</v>
      </c>
      <c r="G19" s="366"/>
      <c r="H19" s="366"/>
      <c r="I19" s="366"/>
      <c r="J19" s="366"/>
      <c r="K19" s="241"/>
    </row>
    <row r="20" spans="2:11" s="1" customFormat="1" ht="15" customHeight="1">
      <c r="B20" s="244"/>
      <c r="C20" s="245"/>
      <c r="D20" s="245"/>
      <c r="E20" s="247" t="s">
        <v>340</v>
      </c>
      <c r="F20" s="366" t="s">
        <v>341</v>
      </c>
      <c r="G20" s="366"/>
      <c r="H20" s="366"/>
      <c r="I20" s="366"/>
      <c r="J20" s="366"/>
      <c r="K20" s="241"/>
    </row>
    <row r="21" spans="2:11" s="1" customFormat="1" ht="15" customHeight="1">
      <c r="B21" s="244"/>
      <c r="C21" s="245"/>
      <c r="D21" s="245"/>
      <c r="E21" s="247" t="s">
        <v>342</v>
      </c>
      <c r="F21" s="366" t="s">
        <v>343</v>
      </c>
      <c r="G21" s="366"/>
      <c r="H21" s="366"/>
      <c r="I21" s="366"/>
      <c r="J21" s="366"/>
      <c r="K21" s="241"/>
    </row>
    <row r="22" spans="2:11" s="1" customFormat="1" ht="15" customHeight="1">
      <c r="B22" s="244"/>
      <c r="C22" s="245"/>
      <c r="D22" s="245"/>
      <c r="E22" s="247" t="s">
        <v>344</v>
      </c>
      <c r="F22" s="366" t="s">
        <v>345</v>
      </c>
      <c r="G22" s="366"/>
      <c r="H22" s="366"/>
      <c r="I22" s="366"/>
      <c r="J22" s="366"/>
      <c r="K22" s="241"/>
    </row>
    <row r="23" spans="2:11" s="1" customFormat="1" ht="15" customHeight="1">
      <c r="B23" s="244"/>
      <c r="C23" s="245"/>
      <c r="D23" s="245"/>
      <c r="E23" s="247" t="s">
        <v>346</v>
      </c>
      <c r="F23" s="366" t="s">
        <v>347</v>
      </c>
      <c r="G23" s="366"/>
      <c r="H23" s="366"/>
      <c r="I23" s="366"/>
      <c r="J23" s="366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366" t="s">
        <v>348</v>
      </c>
      <c r="D25" s="366"/>
      <c r="E25" s="366"/>
      <c r="F25" s="366"/>
      <c r="G25" s="366"/>
      <c r="H25" s="366"/>
      <c r="I25" s="366"/>
      <c r="J25" s="366"/>
      <c r="K25" s="241"/>
    </row>
    <row r="26" spans="2:11" s="1" customFormat="1" ht="15" customHeight="1">
      <c r="B26" s="244"/>
      <c r="C26" s="366" t="s">
        <v>349</v>
      </c>
      <c r="D26" s="366"/>
      <c r="E26" s="366"/>
      <c r="F26" s="366"/>
      <c r="G26" s="366"/>
      <c r="H26" s="366"/>
      <c r="I26" s="366"/>
      <c r="J26" s="366"/>
      <c r="K26" s="241"/>
    </row>
    <row r="27" spans="2:11" s="1" customFormat="1" ht="15" customHeight="1">
      <c r="B27" s="244"/>
      <c r="C27" s="243"/>
      <c r="D27" s="366" t="s">
        <v>350</v>
      </c>
      <c r="E27" s="366"/>
      <c r="F27" s="366"/>
      <c r="G27" s="366"/>
      <c r="H27" s="366"/>
      <c r="I27" s="366"/>
      <c r="J27" s="366"/>
      <c r="K27" s="241"/>
    </row>
    <row r="28" spans="2:11" s="1" customFormat="1" ht="15" customHeight="1">
      <c r="B28" s="244"/>
      <c r="C28" s="245"/>
      <c r="D28" s="366" t="s">
        <v>351</v>
      </c>
      <c r="E28" s="366"/>
      <c r="F28" s="366"/>
      <c r="G28" s="366"/>
      <c r="H28" s="366"/>
      <c r="I28" s="366"/>
      <c r="J28" s="366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366" t="s">
        <v>352</v>
      </c>
      <c r="E30" s="366"/>
      <c r="F30" s="366"/>
      <c r="G30" s="366"/>
      <c r="H30" s="366"/>
      <c r="I30" s="366"/>
      <c r="J30" s="366"/>
      <c r="K30" s="241"/>
    </row>
    <row r="31" spans="2:11" s="1" customFormat="1" ht="15" customHeight="1">
      <c r="B31" s="244"/>
      <c r="C31" s="245"/>
      <c r="D31" s="366" t="s">
        <v>353</v>
      </c>
      <c r="E31" s="366"/>
      <c r="F31" s="366"/>
      <c r="G31" s="366"/>
      <c r="H31" s="366"/>
      <c r="I31" s="366"/>
      <c r="J31" s="366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366" t="s">
        <v>354</v>
      </c>
      <c r="E33" s="366"/>
      <c r="F33" s="366"/>
      <c r="G33" s="366"/>
      <c r="H33" s="366"/>
      <c r="I33" s="366"/>
      <c r="J33" s="366"/>
      <c r="K33" s="241"/>
    </row>
    <row r="34" spans="2:11" s="1" customFormat="1" ht="15" customHeight="1">
      <c r="B34" s="244"/>
      <c r="C34" s="245"/>
      <c r="D34" s="366" t="s">
        <v>355</v>
      </c>
      <c r="E34" s="366"/>
      <c r="F34" s="366"/>
      <c r="G34" s="366"/>
      <c r="H34" s="366"/>
      <c r="I34" s="366"/>
      <c r="J34" s="366"/>
      <c r="K34" s="241"/>
    </row>
    <row r="35" spans="2:11" s="1" customFormat="1" ht="15" customHeight="1">
      <c r="B35" s="244"/>
      <c r="C35" s="245"/>
      <c r="D35" s="366" t="s">
        <v>356</v>
      </c>
      <c r="E35" s="366"/>
      <c r="F35" s="366"/>
      <c r="G35" s="366"/>
      <c r="H35" s="366"/>
      <c r="I35" s="366"/>
      <c r="J35" s="366"/>
      <c r="K35" s="241"/>
    </row>
    <row r="36" spans="2:11" s="1" customFormat="1" ht="15" customHeight="1">
      <c r="B36" s="244"/>
      <c r="C36" s="245"/>
      <c r="D36" s="243"/>
      <c r="E36" s="246" t="s">
        <v>126</v>
      </c>
      <c r="F36" s="243"/>
      <c r="G36" s="366" t="s">
        <v>357</v>
      </c>
      <c r="H36" s="366"/>
      <c r="I36" s="366"/>
      <c r="J36" s="366"/>
      <c r="K36" s="241"/>
    </row>
    <row r="37" spans="2:11" s="1" customFormat="1" ht="30.75" customHeight="1">
      <c r="B37" s="244"/>
      <c r="C37" s="245"/>
      <c r="D37" s="243"/>
      <c r="E37" s="246" t="s">
        <v>358</v>
      </c>
      <c r="F37" s="243"/>
      <c r="G37" s="366" t="s">
        <v>359</v>
      </c>
      <c r="H37" s="366"/>
      <c r="I37" s="366"/>
      <c r="J37" s="366"/>
      <c r="K37" s="241"/>
    </row>
    <row r="38" spans="2:11" s="1" customFormat="1" ht="15" customHeight="1">
      <c r="B38" s="244"/>
      <c r="C38" s="245"/>
      <c r="D38" s="243"/>
      <c r="E38" s="246" t="s">
        <v>57</v>
      </c>
      <c r="F38" s="243"/>
      <c r="G38" s="366" t="s">
        <v>360</v>
      </c>
      <c r="H38" s="366"/>
      <c r="I38" s="366"/>
      <c r="J38" s="366"/>
      <c r="K38" s="241"/>
    </row>
    <row r="39" spans="2:11" s="1" customFormat="1" ht="15" customHeight="1">
      <c r="B39" s="244"/>
      <c r="C39" s="245"/>
      <c r="D39" s="243"/>
      <c r="E39" s="246" t="s">
        <v>58</v>
      </c>
      <c r="F39" s="243"/>
      <c r="G39" s="366" t="s">
        <v>361</v>
      </c>
      <c r="H39" s="366"/>
      <c r="I39" s="366"/>
      <c r="J39" s="366"/>
      <c r="K39" s="241"/>
    </row>
    <row r="40" spans="2:11" s="1" customFormat="1" ht="15" customHeight="1">
      <c r="B40" s="244"/>
      <c r="C40" s="245"/>
      <c r="D40" s="243"/>
      <c r="E40" s="246" t="s">
        <v>127</v>
      </c>
      <c r="F40" s="243"/>
      <c r="G40" s="366" t="s">
        <v>362</v>
      </c>
      <c r="H40" s="366"/>
      <c r="I40" s="366"/>
      <c r="J40" s="366"/>
      <c r="K40" s="241"/>
    </row>
    <row r="41" spans="2:11" s="1" customFormat="1" ht="15" customHeight="1">
      <c r="B41" s="244"/>
      <c r="C41" s="245"/>
      <c r="D41" s="243"/>
      <c r="E41" s="246" t="s">
        <v>128</v>
      </c>
      <c r="F41" s="243"/>
      <c r="G41" s="366" t="s">
        <v>363</v>
      </c>
      <c r="H41" s="366"/>
      <c r="I41" s="366"/>
      <c r="J41" s="366"/>
      <c r="K41" s="241"/>
    </row>
    <row r="42" spans="2:11" s="1" customFormat="1" ht="15" customHeight="1">
      <c r="B42" s="244"/>
      <c r="C42" s="245"/>
      <c r="D42" s="243"/>
      <c r="E42" s="246" t="s">
        <v>364</v>
      </c>
      <c r="F42" s="243"/>
      <c r="G42" s="366" t="s">
        <v>365</v>
      </c>
      <c r="H42" s="366"/>
      <c r="I42" s="366"/>
      <c r="J42" s="366"/>
      <c r="K42" s="241"/>
    </row>
    <row r="43" spans="2:11" s="1" customFormat="1" ht="15" customHeight="1">
      <c r="B43" s="244"/>
      <c r="C43" s="245"/>
      <c r="D43" s="243"/>
      <c r="E43" s="246"/>
      <c r="F43" s="243"/>
      <c r="G43" s="366" t="s">
        <v>366</v>
      </c>
      <c r="H43" s="366"/>
      <c r="I43" s="366"/>
      <c r="J43" s="366"/>
      <c r="K43" s="241"/>
    </row>
    <row r="44" spans="2:11" s="1" customFormat="1" ht="15" customHeight="1">
      <c r="B44" s="244"/>
      <c r="C44" s="245"/>
      <c r="D44" s="243"/>
      <c r="E44" s="246" t="s">
        <v>367</v>
      </c>
      <c r="F44" s="243"/>
      <c r="G44" s="366" t="s">
        <v>368</v>
      </c>
      <c r="H44" s="366"/>
      <c r="I44" s="366"/>
      <c r="J44" s="366"/>
      <c r="K44" s="241"/>
    </row>
    <row r="45" spans="2:11" s="1" customFormat="1" ht="15" customHeight="1">
      <c r="B45" s="244"/>
      <c r="C45" s="245"/>
      <c r="D45" s="243"/>
      <c r="E45" s="246" t="s">
        <v>130</v>
      </c>
      <c r="F45" s="243"/>
      <c r="G45" s="366" t="s">
        <v>369</v>
      </c>
      <c r="H45" s="366"/>
      <c r="I45" s="366"/>
      <c r="J45" s="366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366" t="s">
        <v>370</v>
      </c>
      <c r="E47" s="366"/>
      <c r="F47" s="366"/>
      <c r="G47" s="366"/>
      <c r="H47" s="366"/>
      <c r="I47" s="366"/>
      <c r="J47" s="366"/>
      <c r="K47" s="241"/>
    </row>
    <row r="48" spans="2:11" s="1" customFormat="1" ht="15" customHeight="1">
      <c r="B48" s="244"/>
      <c r="C48" s="245"/>
      <c r="D48" s="245"/>
      <c r="E48" s="366" t="s">
        <v>371</v>
      </c>
      <c r="F48" s="366"/>
      <c r="G48" s="366"/>
      <c r="H48" s="366"/>
      <c r="I48" s="366"/>
      <c r="J48" s="366"/>
      <c r="K48" s="241"/>
    </row>
    <row r="49" spans="2:11" s="1" customFormat="1" ht="15" customHeight="1">
      <c r="B49" s="244"/>
      <c r="C49" s="245"/>
      <c r="D49" s="245"/>
      <c r="E49" s="366" t="s">
        <v>372</v>
      </c>
      <c r="F49" s="366"/>
      <c r="G49" s="366"/>
      <c r="H49" s="366"/>
      <c r="I49" s="366"/>
      <c r="J49" s="366"/>
      <c r="K49" s="241"/>
    </row>
    <row r="50" spans="2:11" s="1" customFormat="1" ht="15" customHeight="1">
      <c r="B50" s="244"/>
      <c r="C50" s="245"/>
      <c r="D50" s="245"/>
      <c r="E50" s="366" t="s">
        <v>373</v>
      </c>
      <c r="F50" s="366"/>
      <c r="G50" s="366"/>
      <c r="H50" s="366"/>
      <c r="I50" s="366"/>
      <c r="J50" s="366"/>
      <c r="K50" s="241"/>
    </row>
    <row r="51" spans="2:11" s="1" customFormat="1" ht="15" customHeight="1">
      <c r="B51" s="244"/>
      <c r="C51" s="245"/>
      <c r="D51" s="366" t="s">
        <v>374</v>
      </c>
      <c r="E51" s="366"/>
      <c r="F51" s="366"/>
      <c r="G51" s="366"/>
      <c r="H51" s="366"/>
      <c r="I51" s="366"/>
      <c r="J51" s="366"/>
      <c r="K51" s="241"/>
    </row>
    <row r="52" spans="2:11" s="1" customFormat="1" ht="25.5" customHeight="1">
      <c r="B52" s="240"/>
      <c r="C52" s="368" t="s">
        <v>375</v>
      </c>
      <c r="D52" s="368"/>
      <c r="E52" s="368"/>
      <c r="F52" s="368"/>
      <c r="G52" s="368"/>
      <c r="H52" s="368"/>
      <c r="I52" s="368"/>
      <c r="J52" s="368"/>
      <c r="K52" s="241"/>
    </row>
    <row r="53" spans="2:11" s="1" customFormat="1" ht="5.25" customHeight="1">
      <c r="B53" s="240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40"/>
      <c r="C54" s="366" t="s">
        <v>376</v>
      </c>
      <c r="D54" s="366"/>
      <c r="E54" s="366"/>
      <c r="F54" s="366"/>
      <c r="G54" s="366"/>
      <c r="H54" s="366"/>
      <c r="I54" s="366"/>
      <c r="J54" s="366"/>
      <c r="K54" s="241"/>
    </row>
    <row r="55" spans="2:11" s="1" customFormat="1" ht="15" customHeight="1">
      <c r="B55" s="240"/>
      <c r="C55" s="366" t="s">
        <v>377</v>
      </c>
      <c r="D55" s="366"/>
      <c r="E55" s="366"/>
      <c r="F55" s="366"/>
      <c r="G55" s="366"/>
      <c r="H55" s="366"/>
      <c r="I55" s="366"/>
      <c r="J55" s="366"/>
      <c r="K55" s="241"/>
    </row>
    <row r="56" spans="2:11" s="1" customFormat="1" ht="12.75" customHeight="1">
      <c r="B56" s="240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40"/>
      <c r="C57" s="366" t="s">
        <v>378</v>
      </c>
      <c r="D57" s="366"/>
      <c r="E57" s="366"/>
      <c r="F57" s="366"/>
      <c r="G57" s="366"/>
      <c r="H57" s="366"/>
      <c r="I57" s="366"/>
      <c r="J57" s="366"/>
      <c r="K57" s="241"/>
    </row>
    <row r="58" spans="2:11" s="1" customFormat="1" ht="15" customHeight="1">
      <c r="B58" s="240"/>
      <c r="C58" s="245"/>
      <c r="D58" s="366" t="s">
        <v>379</v>
      </c>
      <c r="E58" s="366"/>
      <c r="F58" s="366"/>
      <c r="G58" s="366"/>
      <c r="H58" s="366"/>
      <c r="I58" s="366"/>
      <c r="J58" s="366"/>
      <c r="K58" s="241"/>
    </row>
    <row r="59" spans="2:11" s="1" customFormat="1" ht="15" customHeight="1">
      <c r="B59" s="240"/>
      <c r="C59" s="245"/>
      <c r="D59" s="366" t="s">
        <v>380</v>
      </c>
      <c r="E59" s="366"/>
      <c r="F59" s="366"/>
      <c r="G59" s="366"/>
      <c r="H59" s="366"/>
      <c r="I59" s="366"/>
      <c r="J59" s="366"/>
      <c r="K59" s="241"/>
    </row>
    <row r="60" spans="2:11" s="1" customFormat="1" ht="15" customHeight="1">
      <c r="B60" s="240"/>
      <c r="C60" s="245"/>
      <c r="D60" s="366" t="s">
        <v>381</v>
      </c>
      <c r="E60" s="366"/>
      <c r="F60" s="366"/>
      <c r="G60" s="366"/>
      <c r="H60" s="366"/>
      <c r="I60" s="366"/>
      <c r="J60" s="366"/>
      <c r="K60" s="241"/>
    </row>
    <row r="61" spans="2:11" s="1" customFormat="1" ht="15" customHeight="1">
      <c r="B61" s="240"/>
      <c r="C61" s="245"/>
      <c r="D61" s="366" t="s">
        <v>382</v>
      </c>
      <c r="E61" s="366"/>
      <c r="F61" s="366"/>
      <c r="G61" s="366"/>
      <c r="H61" s="366"/>
      <c r="I61" s="366"/>
      <c r="J61" s="366"/>
      <c r="K61" s="241"/>
    </row>
    <row r="62" spans="2:11" s="1" customFormat="1" ht="15" customHeight="1">
      <c r="B62" s="240"/>
      <c r="C62" s="245"/>
      <c r="D62" s="370" t="s">
        <v>383</v>
      </c>
      <c r="E62" s="370"/>
      <c r="F62" s="370"/>
      <c r="G62" s="370"/>
      <c r="H62" s="370"/>
      <c r="I62" s="370"/>
      <c r="J62" s="370"/>
      <c r="K62" s="241"/>
    </row>
    <row r="63" spans="2:11" s="1" customFormat="1" ht="15" customHeight="1">
      <c r="B63" s="240"/>
      <c r="C63" s="245"/>
      <c r="D63" s="366" t="s">
        <v>384</v>
      </c>
      <c r="E63" s="366"/>
      <c r="F63" s="366"/>
      <c r="G63" s="366"/>
      <c r="H63" s="366"/>
      <c r="I63" s="366"/>
      <c r="J63" s="366"/>
      <c r="K63" s="241"/>
    </row>
    <row r="64" spans="2:11" s="1" customFormat="1" ht="12.75" customHeight="1">
      <c r="B64" s="240"/>
      <c r="C64" s="245"/>
      <c r="D64" s="245"/>
      <c r="E64" s="248"/>
      <c r="F64" s="245"/>
      <c r="G64" s="245"/>
      <c r="H64" s="245"/>
      <c r="I64" s="245"/>
      <c r="J64" s="245"/>
      <c r="K64" s="241"/>
    </row>
    <row r="65" spans="2:11" s="1" customFormat="1" ht="15" customHeight="1">
      <c r="B65" s="240"/>
      <c r="C65" s="245"/>
      <c r="D65" s="366" t="s">
        <v>385</v>
      </c>
      <c r="E65" s="366"/>
      <c r="F65" s="366"/>
      <c r="G65" s="366"/>
      <c r="H65" s="366"/>
      <c r="I65" s="366"/>
      <c r="J65" s="366"/>
      <c r="K65" s="241"/>
    </row>
    <row r="66" spans="2:11" s="1" customFormat="1" ht="15" customHeight="1">
      <c r="B66" s="240"/>
      <c r="C66" s="245"/>
      <c r="D66" s="370" t="s">
        <v>386</v>
      </c>
      <c r="E66" s="370"/>
      <c r="F66" s="370"/>
      <c r="G66" s="370"/>
      <c r="H66" s="370"/>
      <c r="I66" s="370"/>
      <c r="J66" s="370"/>
      <c r="K66" s="241"/>
    </row>
    <row r="67" spans="2:11" s="1" customFormat="1" ht="15" customHeight="1">
      <c r="B67" s="240"/>
      <c r="C67" s="245"/>
      <c r="D67" s="366" t="s">
        <v>387</v>
      </c>
      <c r="E67" s="366"/>
      <c r="F67" s="366"/>
      <c r="G67" s="366"/>
      <c r="H67" s="366"/>
      <c r="I67" s="366"/>
      <c r="J67" s="366"/>
      <c r="K67" s="241"/>
    </row>
    <row r="68" spans="2:11" s="1" customFormat="1" ht="15" customHeight="1">
      <c r="B68" s="240"/>
      <c r="C68" s="245"/>
      <c r="D68" s="366" t="s">
        <v>388</v>
      </c>
      <c r="E68" s="366"/>
      <c r="F68" s="366"/>
      <c r="G68" s="366"/>
      <c r="H68" s="366"/>
      <c r="I68" s="366"/>
      <c r="J68" s="366"/>
      <c r="K68" s="241"/>
    </row>
    <row r="69" spans="2:11" s="1" customFormat="1" ht="15" customHeight="1">
      <c r="B69" s="240"/>
      <c r="C69" s="245"/>
      <c r="D69" s="366" t="s">
        <v>389</v>
      </c>
      <c r="E69" s="366"/>
      <c r="F69" s="366"/>
      <c r="G69" s="366"/>
      <c r="H69" s="366"/>
      <c r="I69" s="366"/>
      <c r="J69" s="366"/>
      <c r="K69" s="241"/>
    </row>
    <row r="70" spans="2:11" s="1" customFormat="1" ht="15" customHeight="1">
      <c r="B70" s="240"/>
      <c r="C70" s="245"/>
      <c r="D70" s="366" t="s">
        <v>390</v>
      </c>
      <c r="E70" s="366"/>
      <c r="F70" s="366"/>
      <c r="G70" s="366"/>
      <c r="H70" s="366"/>
      <c r="I70" s="366"/>
      <c r="J70" s="366"/>
      <c r="K70" s="241"/>
    </row>
    <row r="71" spans="2:11" s="1" customFormat="1" ht="12.75" customHeight="1">
      <c r="B71" s="249"/>
      <c r="C71" s="250"/>
      <c r="D71" s="250"/>
      <c r="E71" s="250"/>
      <c r="F71" s="250"/>
      <c r="G71" s="250"/>
      <c r="H71" s="250"/>
      <c r="I71" s="250"/>
      <c r="J71" s="250"/>
      <c r="K71" s="251"/>
    </row>
    <row r="72" spans="2:11" s="1" customFormat="1" ht="18.75" customHeight="1">
      <c r="B72" s="252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s="1" customFormat="1" ht="18.75" customHeight="1">
      <c r="B73" s="253"/>
      <c r="C73" s="253"/>
      <c r="D73" s="253"/>
      <c r="E73" s="253"/>
      <c r="F73" s="253"/>
      <c r="G73" s="253"/>
      <c r="H73" s="253"/>
      <c r="I73" s="253"/>
      <c r="J73" s="253"/>
      <c r="K73" s="253"/>
    </row>
    <row r="74" spans="2:11" s="1" customFormat="1" ht="7.5" customHeight="1">
      <c r="B74" s="254"/>
      <c r="C74" s="255"/>
      <c r="D74" s="255"/>
      <c r="E74" s="255"/>
      <c r="F74" s="255"/>
      <c r="G74" s="255"/>
      <c r="H74" s="255"/>
      <c r="I74" s="255"/>
      <c r="J74" s="255"/>
      <c r="K74" s="256"/>
    </row>
    <row r="75" spans="2:11" s="1" customFormat="1" ht="45" customHeight="1">
      <c r="B75" s="257"/>
      <c r="C75" s="369" t="s">
        <v>391</v>
      </c>
      <c r="D75" s="369"/>
      <c r="E75" s="369"/>
      <c r="F75" s="369"/>
      <c r="G75" s="369"/>
      <c r="H75" s="369"/>
      <c r="I75" s="369"/>
      <c r="J75" s="369"/>
      <c r="K75" s="258"/>
    </row>
    <row r="76" spans="2:11" s="1" customFormat="1" ht="17.25" customHeight="1">
      <c r="B76" s="257"/>
      <c r="C76" s="259" t="s">
        <v>392</v>
      </c>
      <c r="D76" s="259"/>
      <c r="E76" s="259"/>
      <c r="F76" s="259" t="s">
        <v>393</v>
      </c>
      <c r="G76" s="260"/>
      <c r="H76" s="259" t="s">
        <v>58</v>
      </c>
      <c r="I76" s="259" t="s">
        <v>61</v>
      </c>
      <c r="J76" s="259" t="s">
        <v>394</v>
      </c>
      <c r="K76" s="258"/>
    </row>
    <row r="77" spans="2:11" s="1" customFormat="1" ht="17.25" customHeight="1">
      <c r="B77" s="257"/>
      <c r="C77" s="261" t="s">
        <v>395</v>
      </c>
      <c r="D77" s="261"/>
      <c r="E77" s="261"/>
      <c r="F77" s="262" t="s">
        <v>396</v>
      </c>
      <c r="G77" s="263"/>
      <c r="H77" s="261"/>
      <c r="I77" s="261"/>
      <c r="J77" s="261" t="s">
        <v>397</v>
      </c>
      <c r="K77" s="258"/>
    </row>
    <row r="78" spans="2:11" s="1" customFormat="1" ht="5.25" customHeight="1">
      <c r="B78" s="257"/>
      <c r="C78" s="264"/>
      <c r="D78" s="264"/>
      <c r="E78" s="264"/>
      <c r="F78" s="264"/>
      <c r="G78" s="265"/>
      <c r="H78" s="264"/>
      <c r="I78" s="264"/>
      <c r="J78" s="264"/>
      <c r="K78" s="258"/>
    </row>
    <row r="79" spans="2:11" s="1" customFormat="1" ht="15" customHeight="1">
      <c r="B79" s="257"/>
      <c r="C79" s="246" t="s">
        <v>57</v>
      </c>
      <c r="D79" s="266"/>
      <c r="E79" s="266"/>
      <c r="F79" s="267" t="s">
        <v>398</v>
      </c>
      <c r="G79" s="268"/>
      <c r="H79" s="246" t="s">
        <v>399</v>
      </c>
      <c r="I79" s="246" t="s">
        <v>400</v>
      </c>
      <c r="J79" s="246">
        <v>20</v>
      </c>
      <c r="K79" s="258"/>
    </row>
    <row r="80" spans="2:11" s="1" customFormat="1" ht="15" customHeight="1">
      <c r="B80" s="257"/>
      <c r="C80" s="246" t="s">
        <v>401</v>
      </c>
      <c r="D80" s="246"/>
      <c r="E80" s="246"/>
      <c r="F80" s="267" t="s">
        <v>398</v>
      </c>
      <c r="G80" s="268"/>
      <c r="H80" s="246" t="s">
        <v>402</v>
      </c>
      <c r="I80" s="246" t="s">
        <v>400</v>
      </c>
      <c r="J80" s="246">
        <v>120</v>
      </c>
      <c r="K80" s="258"/>
    </row>
    <row r="81" spans="2:11" s="1" customFormat="1" ht="15" customHeight="1">
      <c r="B81" s="269"/>
      <c r="C81" s="246" t="s">
        <v>403</v>
      </c>
      <c r="D81" s="246"/>
      <c r="E81" s="246"/>
      <c r="F81" s="267" t="s">
        <v>404</v>
      </c>
      <c r="G81" s="268"/>
      <c r="H81" s="246" t="s">
        <v>405</v>
      </c>
      <c r="I81" s="246" t="s">
        <v>400</v>
      </c>
      <c r="J81" s="246">
        <v>50</v>
      </c>
      <c r="K81" s="258"/>
    </row>
    <row r="82" spans="2:11" s="1" customFormat="1" ht="15" customHeight="1">
      <c r="B82" s="269"/>
      <c r="C82" s="246" t="s">
        <v>406</v>
      </c>
      <c r="D82" s="246"/>
      <c r="E82" s="246"/>
      <c r="F82" s="267" t="s">
        <v>398</v>
      </c>
      <c r="G82" s="268"/>
      <c r="H82" s="246" t="s">
        <v>407</v>
      </c>
      <c r="I82" s="246" t="s">
        <v>408</v>
      </c>
      <c r="J82" s="246"/>
      <c r="K82" s="258"/>
    </row>
    <row r="83" spans="2:11" s="1" customFormat="1" ht="15" customHeight="1">
      <c r="B83" s="269"/>
      <c r="C83" s="270" t="s">
        <v>409</v>
      </c>
      <c r="D83" s="270"/>
      <c r="E83" s="270"/>
      <c r="F83" s="271" t="s">
        <v>404</v>
      </c>
      <c r="G83" s="270"/>
      <c r="H83" s="270" t="s">
        <v>410</v>
      </c>
      <c r="I83" s="270" t="s">
        <v>400</v>
      </c>
      <c r="J83" s="270">
        <v>15</v>
      </c>
      <c r="K83" s="258"/>
    </row>
    <row r="84" spans="2:11" s="1" customFormat="1" ht="15" customHeight="1">
      <c r="B84" s="269"/>
      <c r="C84" s="270" t="s">
        <v>411</v>
      </c>
      <c r="D84" s="270"/>
      <c r="E84" s="270"/>
      <c r="F84" s="271" t="s">
        <v>404</v>
      </c>
      <c r="G84" s="270"/>
      <c r="H84" s="270" t="s">
        <v>412</v>
      </c>
      <c r="I84" s="270" t="s">
        <v>400</v>
      </c>
      <c r="J84" s="270">
        <v>15</v>
      </c>
      <c r="K84" s="258"/>
    </row>
    <row r="85" spans="2:11" s="1" customFormat="1" ht="15" customHeight="1">
      <c r="B85" s="269"/>
      <c r="C85" s="270" t="s">
        <v>413</v>
      </c>
      <c r="D85" s="270"/>
      <c r="E85" s="270"/>
      <c r="F85" s="271" t="s">
        <v>404</v>
      </c>
      <c r="G85" s="270"/>
      <c r="H85" s="270" t="s">
        <v>414</v>
      </c>
      <c r="I85" s="270" t="s">
        <v>400</v>
      </c>
      <c r="J85" s="270">
        <v>20</v>
      </c>
      <c r="K85" s="258"/>
    </row>
    <row r="86" spans="2:11" s="1" customFormat="1" ht="15" customHeight="1">
      <c r="B86" s="269"/>
      <c r="C86" s="270" t="s">
        <v>415</v>
      </c>
      <c r="D86" s="270"/>
      <c r="E86" s="270"/>
      <c r="F86" s="271" t="s">
        <v>404</v>
      </c>
      <c r="G86" s="270"/>
      <c r="H86" s="270" t="s">
        <v>416</v>
      </c>
      <c r="I86" s="270" t="s">
        <v>400</v>
      </c>
      <c r="J86" s="270">
        <v>20</v>
      </c>
      <c r="K86" s="258"/>
    </row>
    <row r="87" spans="2:11" s="1" customFormat="1" ht="15" customHeight="1">
      <c r="B87" s="269"/>
      <c r="C87" s="246" t="s">
        <v>417</v>
      </c>
      <c r="D87" s="246"/>
      <c r="E87" s="246"/>
      <c r="F87" s="267" t="s">
        <v>404</v>
      </c>
      <c r="G87" s="268"/>
      <c r="H87" s="246" t="s">
        <v>418</v>
      </c>
      <c r="I87" s="246" t="s">
        <v>400</v>
      </c>
      <c r="J87" s="246">
        <v>50</v>
      </c>
      <c r="K87" s="258"/>
    </row>
    <row r="88" spans="2:11" s="1" customFormat="1" ht="15" customHeight="1">
      <c r="B88" s="269"/>
      <c r="C88" s="246" t="s">
        <v>419</v>
      </c>
      <c r="D88" s="246"/>
      <c r="E88" s="246"/>
      <c r="F88" s="267" t="s">
        <v>404</v>
      </c>
      <c r="G88" s="268"/>
      <c r="H88" s="246" t="s">
        <v>420</v>
      </c>
      <c r="I88" s="246" t="s">
        <v>400</v>
      </c>
      <c r="J88" s="246">
        <v>20</v>
      </c>
      <c r="K88" s="258"/>
    </row>
    <row r="89" spans="2:11" s="1" customFormat="1" ht="15" customHeight="1">
      <c r="B89" s="269"/>
      <c r="C89" s="246" t="s">
        <v>421</v>
      </c>
      <c r="D89" s="246"/>
      <c r="E89" s="246"/>
      <c r="F89" s="267" t="s">
        <v>404</v>
      </c>
      <c r="G89" s="268"/>
      <c r="H89" s="246" t="s">
        <v>422</v>
      </c>
      <c r="I89" s="246" t="s">
        <v>400</v>
      </c>
      <c r="J89" s="246">
        <v>20</v>
      </c>
      <c r="K89" s="258"/>
    </row>
    <row r="90" spans="2:11" s="1" customFormat="1" ht="15" customHeight="1">
      <c r="B90" s="269"/>
      <c r="C90" s="246" t="s">
        <v>423</v>
      </c>
      <c r="D90" s="246"/>
      <c r="E90" s="246"/>
      <c r="F90" s="267" t="s">
        <v>404</v>
      </c>
      <c r="G90" s="268"/>
      <c r="H90" s="246" t="s">
        <v>424</v>
      </c>
      <c r="I90" s="246" t="s">
        <v>400</v>
      </c>
      <c r="J90" s="246">
        <v>50</v>
      </c>
      <c r="K90" s="258"/>
    </row>
    <row r="91" spans="2:11" s="1" customFormat="1" ht="15" customHeight="1">
      <c r="B91" s="269"/>
      <c r="C91" s="246" t="s">
        <v>425</v>
      </c>
      <c r="D91" s="246"/>
      <c r="E91" s="246"/>
      <c r="F91" s="267" t="s">
        <v>404</v>
      </c>
      <c r="G91" s="268"/>
      <c r="H91" s="246" t="s">
        <v>425</v>
      </c>
      <c r="I91" s="246" t="s">
        <v>400</v>
      </c>
      <c r="J91" s="246">
        <v>50</v>
      </c>
      <c r="K91" s="258"/>
    </row>
    <row r="92" spans="2:11" s="1" customFormat="1" ht="15" customHeight="1">
      <c r="B92" s="269"/>
      <c r="C92" s="246" t="s">
        <v>426</v>
      </c>
      <c r="D92" s="246"/>
      <c r="E92" s="246"/>
      <c r="F92" s="267" t="s">
        <v>404</v>
      </c>
      <c r="G92" s="268"/>
      <c r="H92" s="246" t="s">
        <v>427</v>
      </c>
      <c r="I92" s="246" t="s">
        <v>400</v>
      </c>
      <c r="J92" s="246">
        <v>255</v>
      </c>
      <c r="K92" s="258"/>
    </row>
    <row r="93" spans="2:11" s="1" customFormat="1" ht="15" customHeight="1">
      <c r="B93" s="269"/>
      <c r="C93" s="246" t="s">
        <v>428</v>
      </c>
      <c r="D93" s="246"/>
      <c r="E93" s="246"/>
      <c r="F93" s="267" t="s">
        <v>398</v>
      </c>
      <c r="G93" s="268"/>
      <c r="H93" s="246" t="s">
        <v>429</v>
      </c>
      <c r="I93" s="246" t="s">
        <v>430</v>
      </c>
      <c r="J93" s="246"/>
      <c r="K93" s="258"/>
    </row>
    <row r="94" spans="2:11" s="1" customFormat="1" ht="15" customHeight="1">
      <c r="B94" s="269"/>
      <c r="C94" s="246" t="s">
        <v>431</v>
      </c>
      <c r="D94" s="246"/>
      <c r="E94" s="246"/>
      <c r="F94" s="267" t="s">
        <v>398</v>
      </c>
      <c r="G94" s="268"/>
      <c r="H94" s="246" t="s">
        <v>432</v>
      </c>
      <c r="I94" s="246" t="s">
        <v>433</v>
      </c>
      <c r="J94" s="246"/>
      <c r="K94" s="258"/>
    </row>
    <row r="95" spans="2:11" s="1" customFormat="1" ht="15" customHeight="1">
      <c r="B95" s="269"/>
      <c r="C95" s="246" t="s">
        <v>434</v>
      </c>
      <c r="D95" s="246"/>
      <c r="E95" s="246"/>
      <c r="F95" s="267" t="s">
        <v>398</v>
      </c>
      <c r="G95" s="268"/>
      <c r="H95" s="246" t="s">
        <v>434</v>
      </c>
      <c r="I95" s="246" t="s">
        <v>433</v>
      </c>
      <c r="J95" s="246"/>
      <c r="K95" s="258"/>
    </row>
    <row r="96" spans="2:11" s="1" customFormat="1" ht="15" customHeight="1">
      <c r="B96" s="269"/>
      <c r="C96" s="246" t="s">
        <v>42</v>
      </c>
      <c r="D96" s="246"/>
      <c r="E96" s="246"/>
      <c r="F96" s="267" t="s">
        <v>398</v>
      </c>
      <c r="G96" s="268"/>
      <c r="H96" s="246" t="s">
        <v>435</v>
      </c>
      <c r="I96" s="246" t="s">
        <v>433</v>
      </c>
      <c r="J96" s="246"/>
      <c r="K96" s="258"/>
    </row>
    <row r="97" spans="2:11" s="1" customFormat="1" ht="15" customHeight="1">
      <c r="B97" s="269"/>
      <c r="C97" s="246" t="s">
        <v>52</v>
      </c>
      <c r="D97" s="246"/>
      <c r="E97" s="246"/>
      <c r="F97" s="267" t="s">
        <v>398</v>
      </c>
      <c r="G97" s="268"/>
      <c r="H97" s="246" t="s">
        <v>436</v>
      </c>
      <c r="I97" s="246" t="s">
        <v>433</v>
      </c>
      <c r="J97" s="246"/>
      <c r="K97" s="258"/>
    </row>
    <row r="98" spans="2:11" s="1" customFormat="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s="1" customFormat="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s="1" customFormat="1" ht="18.75" customHeight="1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</row>
    <row r="101" spans="2:11" s="1" customFormat="1" ht="7.5" customHeight="1">
      <c r="B101" s="254"/>
      <c r="C101" s="255"/>
      <c r="D101" s="255"/>
      <c r="E101" s="255"/>
      <c r="F101" s="255"/>
      <c r="G101" s="255"/>
      <c r="H101" s="255"/>
      <c r="I101" s="255"/>
      <c r="J101" s="255"/>
      <c r="K101" s="256"/>
    </row>
    <row r="102" spans="2:11" s="1" customFormat="1" ht="45" customHeight="1">
      <c r="B102" s="257"/>
      <c r="C102" s="369" t="s">
        <v>437</v>
      </c>
      <c r="D102" s="369"/>
      <c r="E102" s="369"/>
      <c r="F102" s="369"/>
      <c r="G102" s="369"/>
      <c r="H102" s="369"/>
      <c r="I102" s="369"/>
      <c r="J102" s="369"/>
      <c r="K102" s="258"/>
    </row>
    <row r="103" spans="2:11" s="1" customFormat="1" ht="17.25" customHeight="1">
      <c r="B103" s="257"/>
      <c r="C103" s="259" t="s">
        <v>392</v>
      </c>
      <c r="D103" s="259"/>
      <c r="E103" s="259"/>
      <c r="F103" s="259" t="s">
        <v>393</v>
      </c>
      <c r="G103" s="260"/>
      <c r="H103" s="259" t="s">
        <v>58</v>
      </c>
      <c r="I103" s="259" t="s">
        <v>61</v>
      </c>
      <c r="J103" s="259" t="s">
        <v>394</v>
      </c>
      <c r="K103" s="258"/>
    </row>
    <row r="104" spans="2:11" s="1" customFormat="1" ht="17.25" customHeight="1">
      <c r="B104" s="257"/>
      <c r="C104" s="261" t="s">
        <v>395</v>
      </c>
      <c r="D104" s="261"/>
      <c r="E104" s="261"/>
      <c r="F104" s="262" t="s">
        <v>396</v>
      </c>
      <c r="G104" s="263"/>
      <c r="H104" s="261"/>
      <c r="I104" s="261"/>
      <c r="J104" s="261" t="s">
        <v>397</v>
      </c>
      <c r="K104" s="258"/>
    </row>
    <row r="105" spans="2:11" s="1" customFormat="1" ht="5.25" customHeight="1">
      <c r="B105" s="257"/>
      <c r="C105" s="259"/>
      <c r="D105" s="259"/>
      <c r="E105" s="259"/>
      <c r="F105" s="259"/>
      <c r="G105" s="277"/>
      <c r="H105" s="259"/>
      <c r="I105" s="259"/>
      <c r="J105" s="259"/>
      <c r="K105" s="258"/>
    </row>
    <row r="106" spans="2:11" s="1" customFormat="1" ht="15" customHeight="1">
      <c r="B106" s="257"/>
      <c r="C106" s="246" t="s">
        <v>57</v>
      </c>
      <c r="D106" s="266"/>
      <c r="E106" s="266"/>
      <c r="F106" s="267" t="s">
        <v>398</v>
      </c>
      <c r="G106" s="246"/>
      <c r="H106" s="246" t="s">
        <v>438</v>
      </c>
      <c r="I106" s="246" t="s">
        <v>400</v>
      </c>
      <c r="J106" s="246">
        <v>20</v>
      </c>
      <c r="K106" s="258"/>
    </row>
    <row r="107" spans="2:11" s="1" customFormat="1" ht="15" customHeight="1">
      <c r="B107" s="257"/>
      <c r="C107" s="246" t="s">
        <v>401</v>
      </c>
      <c r="D107" s="246"/>
      <c r="E107" s="246"/>
      <c r="F107" s="267" t="s">
        <v>398</v>
      </c>
      <c r="G107" s="246"/>
      <c r="H107" s="246" t="s">
        <v>438</v>
      </c>
      <c r="I107" s="246" t="s">
        <v>400</v>
      </c>
      <c r="J107" s="246">
        <v>120</v>
      </c>
      <c r="K107" s="258"/>
    </row>
    <row r="108" spans="2:11" s="1" customFormat="1" ht="15" customHeight="1">
      <c r="B108" s="269"/>
      <c r="C108" s="246" t="s">
        <v>403</v>
      </c>
      <c r="D108" s="246"/>
      <c r="E108" s="246"/>
      <c r="F108" s="267" t="s">
        <v>404</v>
      </c>
      <c r="G108" s="246"/>
      <c r="H108" s="246" t="s">
        <v>438</v>
      </c>
      <c r="I108" s="246" t="s">
        <v>400</v>
      </c>
      <c r="J108" s="246">
        <v>50</v>
      </c>
      <c r="K108" s="258"/>
    </row>
    <row r="109" spans="2:11" s="1" customFormat="1" ht="15" customHeight="1">
      <c r="B109" s="269"/>
      <c r="C109" s="246" t="s">
        <v>406</v>
      </c>
      <c r="D109" s="246"/>
      <c r="E109" s="246"/>
      <c r="F109" s="267" t="s">
        <v>398</v>
      </c>
      <c r="G109" s="246"/>
      <c r="H109" s="246" t="s">
        <v>438</v>
      </c>
      <c r="I109" s="246" t="s">
        <v>408</v>
      </c>
      <c r="J109" s="246"/>
      <c r="K109" s="258"/>
    </row>
    <row r="110" spans="2:11" s="1" customFormat="1" ht="15" customHeight="1">
      <c r="B110" s="269"/>
      <c r="C110" s="246" t="s">
        <v>417</v>
      </c>
      <c r="D110" s="246"/>
      <c r="E110" s="246"/>
      <c r="F110" s="267" t="s">
        <v>404</v>
      </c>
      <c r="G110" s="246"/>
      <c r="H110" s="246" t="s">
        <v>438</v>
      </c>
      <c r="I110" s="246" t="s">
        <v>400</v>
      </c>
      <c r="J110" s="246">
        <v>50</v>
      </c>
      <c r="K110" s="258"/>
    </row>
    <row r="111" spans="2:11" s="1" customFormat="1" ht="15" customHeight="1">
      <c r="B111" s="269"/>
      <c r="C111" s="246" t="s">
        <v>425</v>
      </c>
      <c r="D111" s="246"/>
      <c r="E111" s="246"/>
      <c r="F111" s="267" t="s">
        <v>404</v>
      </c>
      <c r="G111" s="246"/>
      <c r="H111" s="246" t="s">
        <v>438</v>
      </c>
      <c r="I111" s="246" t="s">
        <v>400</v>
      </c>
      <c r="J111" s="246">
        <v>50</v>
      </c>
      <c r="K111" s="258"/>
    </row>
    <row r="112" spans="2:11" s="1" customFormat="1" ht="15" customHeight="1">
      <c r="B112" s="269"/>
      <c r="C112" s="246" t="s">
        <v>423</v>
      </c>
      <c r="D112" s="246"/>
      <c r="E112" s="246"/>
      <c r="F112" s="267" t="s">
        <v>404</v>
      </c>
      <c r="G112" s="246"/>
      <c r="H112" s="246" t="s">
        <v>438</v>
      </c>
      <c r="I112" s="246" t="s">
        <v>400</v>
      </c>
      <c r="J112" s="246">
        <v>50</v>
      </c>
      <c r="K112" s="258"/>
    </row>
    <row r="113" spans="2:11" s="1" customFormat="1" ht="15" customHeight="1">
      <c r="B113" s="269"/>
      <c r="C113" s="246" t="s">
        <v>57</v>
      </c>
      <c r="D113" s="246"/>
      <c r="E113" s="246"/>
      <c r="F113" s="267" t="s">
        <v>398</v>
      </c>
      <c r="G113" s="246"/>
      <c r="H113" s="246" t="s">
        <v>439</v>
      </c>
      <c r="I113" s="246" t="s">
        <v>400</v>
      </c>
      <c r="J113" s="246">
        <v>20</v>
      </c>
      <c r="K113" s="258"/>
    </row>
    <row r="114" spans="2:11" s="1" customFormat="1" ht="15" customHeight="1">
      <c r="B114" s="269"/>
      <c r="C114" s="246" t="s">
        <v>440</v>
      </c>
      <c r="D114" s="246"/>
      <c r="E114" s="246"/>
      <c r="F114" s="267" t="s">
        <v>398</v>
      </c>
      <c r="G114" s="246"/>
      <c r="H114" s="246" t="s">
        <v>441</v>
      </c>
      <c r="I114" s="246" t="s">
        <v>400</v>
      </c>
      <c r="J114" s="246">
        <v>120</v>
      </c>
      <c r="K114" s="258"/>
    </row>
    <row r="115" spans="2:11" s="1" customFormat="1" ht="15" customHeight="1">
      <c r="B115" s="269"/>
      <c r="C115" s="246" t="s">
        <v>42</v>
      </c>
      <c r="D115" s="246"/>
      <c r="E115" s="246"/>
      <c r="F115" s="267" t="s">
        <v>398</v>
      </c>
      <c r="G115" s="246"/>
      <c r="H115" s="246" t="s">
        <v>442</v>
      </c>
      <c r="I115" s="246" t="s">
        <v>433</v>
      </c>
      <c r="J115" s="246"/>
      <c r="K115" s="258"/>
    </row>
    <row r="116" spans="2:11" s="1" customFormat="1" ht="15" customHeight="1">
      <c r="B116" s="269"/>
      <c r="C116" s="246" t="s">
        <v>52</v>
      </c>
      <c r="D116" s="246"/>
      <c r="E116" s="246"/>
      <c r="F116" s="267" t="s">
        <v>398</v>
      </c>
      <c r="G116" s="246"/>
      <c r="H116" s="246" t="s">
        <v>443</v>
      </c>
      <c r="I116" s="246" t="s">
        <v>433</v>
      </c>
      <c r="J116" s="246"/>
      <c r="K116" s="258"/>
    </row>
    <row r="117" spans="2:11" s="1" customFormat="1" ht="15" customHeight="1">
      <c r="B117" s="269"/>
      <c r="C117" s="246" t="s">
        <v>61</v>
      </c>
      <c r="D117" s="246"/>
      <c r="E117" s="246"/>
      <c r="F117" s="267" t="s">
        <v>398</v>
      </c>
      <c r="G117" s="246"/>
      <c r="H117" s="246" t="s">
        <v>444</v>
      </c>
      <c r="I117" s="246" t="s">
        <v>445</v>
      </c>
      <c r="J117" s="246"/>
      <c r="K117" s="258"/>
    </row>
    <row r="118" spans="2:11" s="1" customFormat="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s="1" customFormat="1" ht="18.75" customHeight="1">
      <c r="B119" s="279"/>
      <c r="C119" s="280"/>
      <c r="D119" s="280"/>
      <c r="E119" s="280"/>
      <c r="F119" s="281"/>
      <c r="G119" s="280"/>
      <c r="H119" s="280"/>
      <c r="I119" s="280"/>
      <c r="J119" s="280"/>
      <c r="K119" s="279"/>
    </row>
    <row r="120" spans="2:11" s="1" customFormat="1" ht="18.75" customHeight="1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367" t="s">
        <v>446</v>
      </c>
      <c r="D122" s="367"/>
      <c r="E122" s="367"/>
      <c r="F122" s="367"/>
      <c r="G122" s="367"/>
      <c r="H122" s="367"/>
      <c r="I122" s="367"/>
      <c r="J122" s="367"/>
      <c r="K122" s="286"/>
    </row>
    <row r="123" spans="2:11" s="1" customFormat="1" ht="17.25" customHeight="1">
      <c r="B123" s="287"/>
      <c r="C123" s="259" t="s">
        <v>392</v>
      </c>
      <c r="D123" s="259"/>
      <c r="E123" s="259"/>
      <c r="F123" s="259" t="s">
        <v>393</v>
      </c>
      <c r="G123" s="260"/>
      <c r="H123" s="259" t="s">
        <v>58</v>
      </c>
      <c r="I123" s="259" t="s">
        <v>61</v>
      </c>
      <c r="J123" s="259" t="s">
        <v>394</v>
      </c>
      <c r="K123" s="288"/>
    </row>
    <row r="124" spans="2:11" s="1" customFormat="1" ht="17.25" customHeight="1">
      <c r="B124" s="287"/>
      <c r="C124" s="261" t="s">
        <v>395</v>
      </c>
      <c r="D124" s="261"/>
      <c r="E124" s="261"/>
      <c r="F124" s="262" t="s">
        <v>396</v>
      </c>
      <c r="G124" s="263"/>
      <c r="H124" s="261"/>
      <c r="I124" s="261"/>
      <c r="J124" s="261" t="s">
        <v>397</v>
      </c>
      <c r="K124" s="288"/>
    </row>
    <row r="125" spans="2:11" s="1" customFormat="1" ht="5.25" customHeight="1">
      <c r="B125" s="289"/>
      <c r="C125" s="264"/>
      <c r="D125" s="264"/>
      <c r="E125" s="264"/>
      <c r="F125" s="264"/>
      <c r="G125" s="290"/>
      <c r="H125" s="264"/>
      <c r="I125" s="264"/>
      <c r="J125" s="264"/>
      <c r="K125" s="291"/>
    </row>
    <row r="126" spans="2:11" s="1" customFormat="1" ht="15" customHeight="1">
      <c r="B126" s="289"/>
      <c r="C126" s="246" t="s">
        <v>401</v>
      </c>
      <c r="D126" s="266"/>
      <c r="E126" s="266"/>
      <c r="F126" s="267" t="s">
        <v>398</v>
      </c>
      <c r="G126" s="246"/>
      <c r="H126" s="246" t="s">
        <v>438</v>
      </c>
      <c r="I126" s="246" t="s">
        <v>400</v>
      </c>
      <c r="J126" s="246">
        <v>120</v>
      </c>
      <c r="K126" s="292"/>
    </row>
    <row r="127" spans="2:11" s="1" customFormat="1" ht="15" customHeight="1">
      <c r="B127" s="289"/>
      <c r="C127" s="246" t="s">
        <v>447</v>
      </c>
      <c r="D127" s="246"/>
      <c r="E127" s="246"/>
      <c r="F127" s="267" t="s">
        <v>398</v>
      </c>
      <c r="G127" s="246"/>
      <c r="H127" s="246" t="s">
        <v>448</v>
      </c>
      <c r="I127" s="246" t="s">
        <v>400</v>
      </c>
      <c r="J127" s="246" t="s">
        <v>449</v>
      </c>
      <c r="K127" s="292"/>
    </row>
    <row r="128" spans="2:11" s="1" customFormat="1" ht="15" customHeight="1">
      <c r="B128" s="289"/>
      <c r="C128" s="246" t="s">
        <v>346</v>
      </c>
      <c r="D128" s="246"/>
      <c r="E128" s="246"/>
      <c r="F128" s="267" t="s">
        <v>398</v>
      </c>
      <c r="G128" s="246"/>
      <c r="H128" s="246" t="s">
        <v>450</v>
      </c>
      <c r="I128" s="246" t="s">
        <v>400</v>
      </c>
      <c r="J128" s="246" t="s">
        <v>449</v>
      </c>
      <c r="K128" s="292"/>
    </row>
    <row r="129" spans="2:11" s="1" customFormat="1" ht="15" customHeight="1">
      <c r="B129" s="289"/>
      <c r="C129" s="246" t="s">
        <v>409</v>
      </c>
      <c r="D129" s="246"/>
      <c r="E129" s="246"/>
      <c r="F129" s="267" t="s">
        <v>404</v>
      </c>
      <c r="G129" s="246"/>
      <c r="H129" s="246" t="s">
        <v>410</v>
      </c>
      <c r="I129" s="246" t="s">
        <v>400</v>
      </c>
      <c r="J129" s="246">
        <v>15</v>
      </c>
      <c r="K129" s="292"/>
    </row>
    <row r="130" spans="2:11" s="1" customFormat="1" ht="15" customHeight="1">
      <c r="B130" s="289"/>
      <c r="C130" s="270" t="s">
        <v>411</v>
      </c>
      <c r="D130" s="270"/>
      <c r="E130" s="270"/>
      <c r="F130" s="271" t="s">
        <v>404</v>
      </c>
      <c r="G130" s="270"/>
      <c r="H130" s="270" t="s">
        <v>412</v>
      </c>
      <c r="I130" s="270" t="s">
        <v>400</v>
      </c>
      <c r="J130" s="270">
        <v>15</v>
      </c>
      <c r="K130" s="292"/>
    </row>
    <row r="131" spans="2:11" s="1" customFormat="1" ht="15" customHeight="1">
      <c r="B131" s="289"/>
      <c r="C131" s="270" t="s">
        <v>413</v>
      </c>
      <c r="D131" s="270"/>
      <c r="E131" s="270"/>
      <c r="F131" s="271" t="s">
        <v>404</v>
      </c>
      <c r="G131" s="270"/>
      <c r="H131" s="270" t="s">
        <v>414</v>
      </c>
      <c r="I131" s="270" t="s">
        <v>400</v>
      </c>
      <c r="J131" s="270">
        <v>20</v>
      </c>
      <c r="K131" s="292"/>
    </row>
    <row r="132" spans="2:11" s="1" customFormat="1" ht="15" customHeight="1">
      <c r="B132" s="289"/>
      <c r="C132" s="270" t="s">
        <v>415</v>
      </c>
      <c r="D132" s="270"/>
      <c r="E132" s="270"/>
      <c r="F132" s="271" t="s">
        <v>404</v>
      </c>
      <c r="G132" s="270"/>
      <c r="H132" s="270" t="s">
        <v>416</v>
      </c>
      <c r="I132" s="270" t="s">
        <v>400</v>
      </c>
      <c r="J132" s="270">
        <v>20</v>
      </c>
      <c r="K132" s="292"/>
    </row>
    <row r="133" spans="2:11" s="1" customFormat="1" ht="15" customHeight="1">
      <c r="B133" s="289"/>
      <c r="C133" s="246" t="s">
        <v>403</v>
      </c>
      <c r="D133" s="246"/>
      <c r="E133" s="246"/>
      <c r="F133" s="267" t="s">
        <v>404</v>
      </c>
      <c r="G133" s="246"/>
      <c r="H133" s="246" t="s">
        <v>438</v>
      </c>
      <c r="I133" s="246" t="s">
        <v>400</v>
      </c>
      <c r="J133" s="246">
        <v>50</v>
      </c>
      <c r="K133" s="292"/>
    </row>
    <row r="134" spans="2:11" s="1" customFormat="1" ht="15" customHeight="1">
      <c r="B134" s="289"/>
      <c r="C134" s="246" t="s">
        <v>417</v>
      </c>
      <c r="D134" s="246"/>
      <c r="E134" s="246"/>
      <c r="F134" s="267" t="s">
        <v>404</v>
      </c>
      <c r="G134" s="246"/>
      <c r="H134" s="246" t="s">
        <v>438</v>
      </c>
      <c r="I134" s="246" t="s">
        <v>400</v>
      </c>
      <c r="J134" s="246">
        <v>50</v>
      </c>
      <c r="K134" s="292"/>
    </row>
    <row r="135" spans="2:11" s="1" customFormat="1" ht="15" customHeight="1">
      <c r="B135" s="289"/>
      <c r="C135" s="246" t="s">
        <v>423</v>
      </c>
      <c r="D135" s="246"/>
      <c r="E135" s="246"/>
      <c r="F135" s="267" t="s">
        <v>404</v>
      </c>
      <c r="G135" s="246"/>
      <c r="H135" s="246" t="s">
        <v>438</v>
      </c>
      <c r="I135" s="246" t="s">
        <v>400</v>
      </c>
      <c r="J135" s="246">
        <v>50</v>
      </c>
      <c r="K135" s="292"/>
    </row>
    <row r="136" spans="2:11" s="1" customFormat="1" ht="15" customHeight="1">
      <c r="B136" s="289"/>
      <c r="C136" s="246" t="s">
        <v>425</v>
      </c>
      <c r="D136" s="246"/>
      <c r="E136" s="246"/>
      <c r="F136" s="267" t="s">
        <v>404</v>
      </c>
      <c r="G136" s="246"/>
      <c r="H136" s="246" t="s">
        <v>438</v>
      </c>
      <c r="I136" s="246" t="s">
        <v>400</v>
      </c>
      <c r="J136" s="246">
        <v>50</v>
      </c>
      <c r="K136" s="292"/>
    </row>
    <row r="137" spans="2:11" s="1" customFormat="1" ht="15" customHeight="1">
      <c r="B137" s="289"/>
      <c r="C137" s="246" t="s">
        <v>426</v>
      </c>
      <c r="D137" s="246"/>
      <c r="E137" s="246"/>
      <c r="F137" s="267" t="s">
        <v>404</v>
      </c>
      <c r="G137" s="246"/>
      <c r="H137" s="246" t="s">
        <v>451</v>
      </c>
      <c r="I137" s="246" t="s">
        <v>400</v>
      </c>
      <c r="J137" s="246">
        <v>255</v>
      </c>
      <c r="K137" s="292"/>
    </row>
    <row r="138" spans="2:11" s="1" customFormat="1" ht="15" customHeight="1">
      <c r="B138" s="289"/>
      <c r="C138" s="246" t="s">
        <v>428</v>
      </c>
      <c r="D138" s="246"/>
      <c r="E138" s="246"/>
      <c r="F138" s="267" t="s">
        <v>398</v>
      </c>
      <c r="G138" s="246"/>
      <c r="H138" s="246" t="s">
        <v>452</v>
      </c>
      <c r="I138" s="246" t="s">
        <v>430</v>
      </c>
      <c r="J138" s="246"/>
      <c r="K138" s="292"/>
    </row>
    <row r="139" spans="2:11" s="1" customFormat="1" ht="15" customHeight="1">
      <c r="B139" s="289"/>
      <c r="C139" s="246" t="s">
        <v>431</v>
      </c>
      <c r="D139" s="246"/>
      <c r="E139" s="246"/>
      <c r="F139" s="267" t="s">
        <v>398</v>
      </c>
      <c r="G139" s="246"/>
      <c r="H139" s="246" t="s">
        <v>453</v>
      </c>
      <c r="I139" s="246" t="s">
        <v>433</v>
      </c>
      <c r="J139" s="246"/>
      <c r="K139" s="292"/>
    </row>
    <row r="140" spans="2:11" s="1" customFormat="1" ht="15" customHeight="1">
      <c r="B140" s="289"/>
      <c r="C140" s="246" t="s">
        <v>434</v>
      </c>
      <c r="D140" s="246"/>
      <c r="E140" s="246"/>
      <c r="F140" s="267" t="s">
        <v>398</v>
      </c>
      <c r="G140" s="246"/>
      <c r="H140" s="246" t="s">
        <v>434</v>
      </c>
      <c r="I140" s="246" t="s">
        <v>433</v>
      </c>
      <c r="J140" s="246"/>
      <c r="K140" s="292"/>
    </row>
    <row r="141" spans="2:11" s="1" customFormat="1" ht="15" customHeight="1">
      <c r="B141" s="289"/>
      <c r="C141" s="246" t="s">
        <v>42</v>
      </c>
      <c r="D141" s="246"/>
      <c r="E141" s="246"/>
      <c r="F141" s="267" t="s">
        <v>398</v>
      </c>
      <c r="G141" s="246"/>
      <c r="H141" s="246" t="s">
        <v>454</v>
      </c>
      <c r="I141" s="246" t="s">
        <v>433</v>
      </c>
      <c r="J141" s="246"/>
      <c r="K141" s="292"/>
    </row>
    <row r="142" spans="2:11" s="1" customFormat="1" ht="15" customHeight="1">
      <c r="B142" s="289"/>
      <c r="C142" s="246" t="s">
        <v>455</v>
      </c>
      <c r="D142" s="246"/>
      <c r="E142" s="246"/>
      <c r="F142" s="267" t="s">
        <v>398</v>
      </c>
      <c r="G142" s="246"/>
      <c r="H142" s="246" t="s">
        <v>456</v>
      </c>
      <c r="I142" s="246" t="s">
        <v>433</v>
      </c>
      <c r="J142" s="246"/>
      <c r="K142" s="292"/>
    </row>
    <row r="143" spans="2:11" s="1" customFormat="1" ht="15" customHeight="1">
      <c r="B143" s="293"/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s="1" customFormat="1" ht="18.75" customHeight="1">
      <c r="B144" s="280"/>
      <c r="C144" s="280"/>
      <c r="D144" s="280"/>
      <c r="E144" s="280"/>
      <c r="F144" s="281"/>
      <c r="G144" s="280"/>
      <c r="H144" s="280"/>
      <c r="I144" s="280"/>
      <c r="J144" s="280"/>
      <c r="K144" s="280"/>
    </row>
    <row r="145" spans="2:11" s="1" customFormat="1" ht="18.75" customHeight="1"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2:11" s="1" customFormat="1" ht="7.5" customHeight="1">
      <c r="B146" s="254"/>
      <c r="C146" s="255"/>
      <c r="D146" s="255"/>
      <c r="E146" s="255"/>
      <c r="F146" s="255"/>
      <c r="G146" s="255"/>
      <c r="H146" s="255"/>
      <c r="I146" s="255"/>
      <c r="J146" s="255"/>
      <c r="K146" s="256"/>
    </row>
    <row r="147" spans="2:11" s="1" customFormat="1" ht="45" customHeight="1">
      <c r="B147" s="257"/>
      <c r="C147" s="369" t="s">
        <v>457</v>
      </c>
      <c r="D147" s="369"/>
      <c r="E147" s="369"/>
      <c r="F147" s="369"/>
      <c r="G147" s="369"/>
      <c r="H147" s="369"/>
      <c r="I147" s="369"/>
      <c r="J147" s="369"/>
      <c r="K147" s="258"/>
    </row>
    <row r="148" spans="2:11" s="1" customFormat="1" ht="17.25" customHeight="1">
      <c r="B148" s="257"/>
      <c r="C148" s="259" t="s">
        <v>392</v>
      </c>
      <c r="D148" s="259"/>
      <c r="E148" s="259"/>
      <c r="F148" s="259" t="s">
        <v>393</v>
      </c>
      <c r="G148" s="260"/>
      <c r="H148" s="259" t="s">
        <v>58</v>
      </c>
      <c r="I148" s="259" t="s">
        <v>61</v>
      </c>
      <c r="J148" s="259" t="s">
        <v>394</v>
      </c>
      <c r="K148" s="258"/>
    </row>
    <row r="149" spans="2:11" s="1" customFormat="1" ht="17.25" customHeight="1">
      <c r="B149" s="257"/>
      <c r="C149" s="261" t="s">
        <v>395</v>
      </c>
      <c r="D149" s="261"/>
      <c r="E149" s="261"/>
      <c r="F149" s="262" t="s">
        <v>396</v>
      </c>
      <c r="G149" s="263"/>
      <c r="H149" s="261"/>
      <c r="I149" s="261"/>
      <c r="J149" s="261" t="s">
        <v>397</v>
      </c>
      <c r="K149" s="258"/>
    </row>
    <row r="150" spans="2:11" s="1" customFormat="1" ht="5.25" customHeight="1">
      <c r="B150" s="269"/>
      <c r="C150" s="264"/>
      <c r="D150" s="264"/>
      <c r="E150" s="264"/>
      <c r="F150" s="264"/>
      <c r="G150" s="265"/>
      <c r="H150" s="264"/>
      <c r="I150" s="264"/>
      <c r="J150" s="264"/>
      <c r="K150" s="292"/>
    </row>
    <row r="151" spans="2:11" s="1" customFormat="1" ht="15" customHeight="1">
      <c r="B151" s="269"/>
      <c r="C151" s="296" t="s">
        <v>401</v>
      </c>
      <c r="D151" s="246"/>
      <c r="E151" s="246"/>
      <c r="F151" s="297" t="s">
        <v>398</v>
      </c>
      <c r="G151" s="246"/>
      <c r="H151" s="296" t="s">
        <v>438</v>
      </c>
      <c r="I151" s="296" t="s">
        <v>400</v>
      </c>
      <c r="J151" s="296">
        <v>120</v>
      </c>
      <c r="K151" s="292"/>
    </row>
    <row r="152" spans="2:11" s="1" customFormat="1" ht="15" customHeight="1">
      <c r="B152" s="269"/>
      <c r="C152" s="296" t="s">
        <v>447</v>
      </c>
      <c r="D152" s="246"/>
      <c r="E152" s="246"/>
      <c r="F152" s="297" t="s">
        <v>398</v>
      </c>
      <c r="G152" s="246"/>
      <c r="H152" s="296" t="s">
        <v>458</v>
      </c>
      <c r="I152" s="296" t="s">
        <v>400</v>
      </c>
      <c r="J152" s="296" t="s">
        <v>449</v>
      </c>
      <c r="K152" s="292"/>
    </row>
    <row r="153" spans="2:11" s="1" customFormat="1" ht="15" customHeight="1">
      <c r="B153" s="269"/>
      <c r="C153" s="296" t="s">
        <v>346</v>
      </c>
      <c r="D153" s="246"/>
      <c r="E153" s="246"/>
      <c r="F153" s="297" t="s">
        <v>398</v>
      </c>
      <c r="G153" s="246"/>
      <c r="H153" s="296" t="s">
        <v>459</v>
      </c>
      <c r="I153" s="296" t="s">
        <v>400</v>
      </c>
      <c r="J153" s="296" t="s">
        <v>449</v>
      </c>
      <c r="K153" s="292"/>
    </row>
    <row r="154" spans="2:11" s="1" customFormat="1" ht="15" customHeight="1">
      <c r="B154" s="269"/>
      <c r="C154" s="296" t="s">
        <v>403</v>
      </c>
      <c r="D154" s="246"/>
      <c r="E154" s="246"/>
      <c r="F154" s="297" t="s">
        <v>404</v>
      </c>
      <c r="G154" s="246"/>
      <c r="H154" s="296" t="s">
        <v>438</v>
      </c>
      <c r="I154" s="296" t="s">
        <v>400</v>
      </c>
      <c r="J154" s="296">
        <v>50</v>
      </c>
      <c r="K154" s="292"/>
    </row>
    <row r="155" spans="2:11" s="1" customFormat="1" ht="15" customHeight="1">
      <c r="B155" s="269"/>
      <c r="C155" s="296" t="s">
        <v>406</v>
      </c>
      <c r="D155" s="246"/>
      <c r="E155" s="246"/>
      <c r="F155" s="297" t="s">
        <v>398</v>
      </c>
      <c r="G155" s="246"/>
      <c r="H155" s="296" t="s">
        <v>438</v>
      </c>
      <c r="I155" s="296" t="s">
        <v>408</v>
      </c>
      <c r="J155" s="296"/>
      <c r="K155" s="292"/>
    </row>
    <row r="156" spans="2:11" s="1" customFormat="1" ht="15" customHeight="1">
      <c r="B156" s="269"/>
      <c r="C156" s="296" t="s">
        <v>417</v>
      </c>
      <c r="D156" s="246"/>
      <c r="E156" s="246"/>
      <c r="F156" s="297" t="s">
        <v>404</v>
      </c>
      <c r="G156" s="246"/>
      <c r="H156" s="296" t="s">
        <v>438</v>
      </c>
      <c r="I156" s="296" t="s">
        <v>400</v>
      </c>
      <c r="J156" s="296">
        <v>50</v>
      </c>
      <c r="K156" s="292"/>
    </row>
    <row r="157" spans="2:11" s="1" customFormat="1" ht="15" customHeight="1">
      <c r="B157" s="269"/>
      <c r="C157" s="296" t="s">
        <v>425</v>
      </c>
      <c r="D157" s="246"/>
      <c r="E157" s="246"/>
      <c r="F157" s="297" t="s">
        <v>404</v>
      </c>
      <c r="G157" s="246"/>
      <c r="H157" s="296" t="s">
        <v>438</v>
      </c>
      <c r="I157" s="296" t="s">
        <v>400</v>
      </c>
      <c r="J157" s="296">
        <v>50</v>
      </c>
      <c r="K157" s="292"/>
    </row>
    <row r="158" spans="2:11" s="1" customFormat="1" ht="15" customHeight="1">
      <c r="B158" s="269"/>
      <c r="C158" s="296" t="s">
        <v>423</v>
      </c>
      <c r="D158" s="246"/>
      <c r="E158" s="246"/>
      <c r="F158" s="297" t="s">
        <v>404</v>
      </c>
      <c r="G158" s="246"/>
      <c r="H158" s="296" t="s">
        <v>438</v>
      </c>
      <c r="I158" s="296" t="s">
        <v>400</v>
      </c>
      <c r="J158" s="296">
        <v>50</v>
      </c>
      <c r="K158" s="292"/>
    </row>
    <row r="159" spans="2:11" s="1" customFormat="1" ht="15" customHeight="1">
      <c r="B159" s="269"/>
      <c r="C159" s="296" t="s">
        <v>117</v>
      </c>
      <c r="D159" s="246"/>
      <c r="E159" s="246"/>
      <c r="F159" s="297" t="s">
        <v>398</v>
      </c>
      <c r="G159" s="246"/>
      <c r="H159" s="296" t="s">
        <v>460</v>
      </c>
      <c r="I159" s="296" t="s">
        <v>400</v>
      </c>
      <c r="J159" s="296" t="s">
        <v>461</v>
      </c>
      <c r="K159" s="292"/>
    </row>
    <row r="160" spans="2:11" s="1" customFormat="1" ht="15" customHeight="1">
      <c r="B160" s="269"/>
      <c r="C160" s="296" t="s">
        <v>462</v>
      </c>
      <c r="D160" s="246"/>
      <c r="E160" s="246"/>
      <c r="F160" s="297" t="s">
        <v>398</v>
      </c>
      <c r="G160" s="246"/>
      <c r="H160" s="296" t="s">
        <v>463</v>
      </c>
      <c r="I160" s="296" t="s">
        <v>433</v>
      </c>
      <c r="J160" s="296"/>
      <c r="K160" s="292"/>
    </row>
    <row r="161" spans="2:11" s="1" customFormat="1" ht="15" customHeight="1">
      <c r="B161" s="298"/>
      <c r="C161" s="278"/>
      <c r="D161" s="278"/>
      <c r="E161" s="278"/>
      <c r="F161" s="278"/>
      <c r="G161" s="278"/>
      <c r="H161" s="278"/>
      <c r="I161" s="278"/>
      <c r="J161" s="278"/>
      <c r="K161" s="299"/>
    </row>
    <row r="162" spans="2:11" s="1" customFormat="1" ht="18.75" customHeight="1">
      <c r="B162" s="280"/>
      <c r="C162" s="290"/>
      <c r="D162" s="290"/>
      <c r="E162" s="290"/>
      <c r="F162" s="300"/>
      <c r="G162" s="290"/>
      <c r="H162" s="290"/>
      <c r="I162" s="290"/>
      <c r="J162" s="290"/>
      <c r="K162" s="280"/>
    </row>
    <row r="163" spans="2:11" s="1" customFormat="1" ht="18.75" customHeight="1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2:11" s="1" customFormat="1" ht="7.5" customHeight="1">
      <c r="B164" s="235"/>
      <c r="C164" s="236"/>
      <c r="D164" s="236"/>
      <c r="E164" s="236"/>
      <c r="F164" s="236"/>
      <c r="G164" s="236"/>
      <c r="H164" s="236"/>
      <c r="I164" s="236"/>
      <c r="J164" s="236"/>
      <c r="K164" s="237"/>
    </row>
    <row r="165" spans="2:11" s="1" customFormat="1" ht="45" customHeight="1">
      <c r="B165" s="238"/>
      <c r="C165" s="367" t="s">
        <v>464</v>
      </c>
      <c r="D165" s="367"/>
      <c r="E165" s="367"/>
      <c r="F165" s="367"/>
      <c r="G165" s="367"/>
      <c r="H165" s="367"/>
      <c r="I165" s="367"/>
      <c r="J165" s="367"/>
      <c r="K165" s="239"/>
    </row>
    <row r="166" spans="2:11" s="1" customFormat="1" ht="17.25" customHeight="1">
      <c r="B166" s="238"/>
      <c r="C166" s="259" t="s">
        <v>392</v>
      </c>
      <c r="D166" s="259"/>
      <c r="E166" s="259"/>
      <c r="F166" s="259" t="s">
        <v>393</v>
      </c>
      <c r="G166" s="301"/>
      <c r="H166" s="302" t="s">
        <v>58</v>
      </c>
      <c r="I166" s="302" t="s">
        <v>61</v>
      </c>
      <c r="J166" s="259" t="s">
        <v>394</v>
      </c>
      <c r="K166" s="239"/>
    </row>
    <row r="167" spans="2:11" s="1" customFormat="1" ht="17.25" customHeight="1">
      <c r="B167" s="240"/>
      <c r="C167" s="261" t="s">
        <v>395</v>
      </c>
      <c r="D167" s="261"/>
      <c r="E167" s="261"/>
      <c r="F167" s="262" t="s">
        <v>396</v>
      </c>
      <c r="G167" s="303"/>
      <c r="H167" s="304"/>
      <c r="I167" s="304"/>
      <c r="J167" s="261" t="s">
        <v>397</v>
      </c>
      <c r="K167" s="241"/>
    </row>
    <row r="168" spans="2:11" s="1" customFormat="1" ht="5.25" customHeight="1">
      <c r="B168" s="269"/>
      <c r="C168" s="264"/>
      <c r="D168" s="264"/>
      <c r="E168" s="264"/>
      <c r="F168" s="264"/>
      <c r="G168" s="265"/>
      <c r="H168" s="264"/>
      <c r="I168" s="264"/>
      <c r="J168" s="264"/>
      <c r="K168" s="292"/>
    </row>
    <row r="169" spans="2:11" s="1" customFormat="1" ht="15" customHeight="1">
      <c r="B169" s="269"/>
      <c r="C169" s="246" t="s">
        <v>401</v>
      </c>
      <c r="D169" s="246"/>
      <c r="E169" s="246"/>
      <c r="F169" s="267" t="s">
        <v>398</v>
      </c>
      <c r="G169" s="246"/>
      <c r="H169" s="246" t="s">
        <v>438</v>
      </c>
      <c r="I169" s="246" t="s">
        <v>400</v>
      </c>
      <c r="J169" s="246">
        <v>120</v>
      </c>
      <c r="K169" s="292"/>
    </row>
    <row r="170" spans="2:11" s="1" customFormat="1" ht="15" customHeight="1">
      <c r="B170" s="269"/>
      <c r="C170" s="246" t="s">
        <v>447</v>
      </c>
      <c r="D170" s="246"/>
      <c r="E170" s="246"/>
      <c r="F170" s="267" t="s">
        <v>398</v>
      </c>
      <c r="G170" s="246"/>
      <c r="H170" s="246" t="s">
        <v>448</v>
      </c>
      <c r="I170" s="246" t="s">
        <v>400</v>
      </c>
      <c r="J170" s="246" t="s">
        <v>449</v>
      </c>
      <c r="K170" s="292"/>
    </row>
    <row r="171" spans="2:11" s="1" customFormat="1" ht="15" customHeight="1">
      <c r="B171" s="269"/>
      <c r="C171" s="246" t="s">
        <v>346</v>
      </c>
      <c r="D171" s="246"/>
      <c r="E171" s="246"/>
      <c r="F171" s="267" t="s">
        <v>398</v>
      </c>
      <c r="G171" s="246"/>
      <c r="H171" s="246" t="s">
        <v>465</v>
      </c>
      <c r="I171" s="246" t="s">
        <v>400</v>
      </c>
      <c r="J171" s="246" t="s">
        <v>449</v>
      </c>
      <c r="K171" s="292"/>
    </row>
    <row r="172" spans="2:11" s="1" customFormat="1" ht="15" customHeight="1">
      <c r="B172" s="269"/>
      <c r="C172" s="246" t="s">
        <v>403</v>
      </c>
      <c r="D172" s="246"/>
      <c r="E172" s="246"/>
      <c r="F172" s="267" t="s">
        <v>404</v>
      </c>
      <c r="G172" s="246"/>
      <c r="H172" s="246" t="s">
        <v>465</v>
      </c>
      <c r="I172" s="246" t="s">
        <v>400</v>
      </c>
      <c r="J172" s="246">
        <v>50</v>
      </c>
      <c r="K172" s="292"/>
    </row>
    <row r="173" spans="2:11" s="1" customFormat="1" ht="15" customHeight="1">
      <c r="B173" s="269"/>
      <c r="C173" s="246" t="s">
        <v>406</v>
      </c>
      <c r="D173" s="246"/>
      <c r="E173" s="246"/>
      <c r="F173" s="267" t="s">
        <v>398</v>
      </c>
      <c r="G173" s="246"/>
      <c r="H173" s="246" t="s">
        <v>465</v>
      </c>
      <c r="I173" s="246" t="s">
        <v>408</v>
      </c>
      <c r="J173" s="246"/>
      <c r="K173" s="292"/>
    </row>
    <row r="174" spans="2:11" s="1" customFormat="1" ht="15" customHeight="1">
      <c r="B174" s="269"/>
      <c r="C174" s="246" t="s">
        <v>417</v>
      </c>
      <c r="D174" s="246"/>
      <c r="E174" s="246"/>
      <c r="F174" s="267" t="s">
        <v>404</v>
      </c>
      <c r="G174" s="246"/>
      <c r="H174" s="246" t="s">
        <v>465</v>
      </c>
      <c r="I174" s="246" t="s">
        <v>400</v>
      </c>
      <c r="J174" s="246">
        <v>50</v>
      </c>
      <c r="K174" s="292"/>
    </row>
    <row r="175" spans="2:11" s="1" customFormat="1" ht="15" customHeight="1">
      <c r="B175" s="269"/>
      <c r="C175" s="246" t="s">
        <v>425</v>
      </c>
      <c r="D175" s="246"/>
      <c r="E175" s="246"/>
      <c r="F175" s="267" t="s">
        <v>404</v>
      </c>
      <c r="G175" s="246"/>
      <c r="H175" s="246" t="s">
        <v>465</v>
      </c>
      <c r="I175" s="246" t="s">
        <v>400</v>
      </c>
      <c r="J175" s="246">
        <v>50</v>
      </c>
      <c r="K175" s="292"/>
    </row>
    <row r="176" spans="2:11" s="1" customFormat="1" ht="15" customHeight="1">
      <c r="B176" s="269"/>
      <c r="C176" s="246" t="s">
        <v>423</v>
      </c>
      <c r="D176" s="246"/>
      <c r="E176" s="246"/>
      <c r="F176" s="267" t="s">
        <v>404</v>
      </c>
      <c r="G176" s="246"/>
      <c r="H176" s="246" t="s">
        <v>465</v>
      </c>
      <c r="I176" s="246" t="s">
        <v>400</v>
      </c>
      <c r="J176" s="246">
        <v>50</v>
      </c>
      <c r="K176" s="292"/>
    </row>
    <row r="177" spans="2:11" s="1" customFormat="1" ht="15" customHeight="1">
      <c r="B177" s="269"/>
      <c r="C177" s="246" t="s">
        <v>126</v>
      </c>
      <c r="D177" s="246"/>
      <c r="E177" s="246"/>
      <c r="F177" s="267" t="s">
        <v>398</v>
      </c>
      <c r="G177" s="246"/>
      <c r="H177" s="246" t="s">
        <v>466</v>
      </c>
      <c r="I177" s="246" t="s">
        <v>467</v>
      </c>
      <c r="J177" s="246"/>
      <c r="K177" s="292"/>
    </row>
    <row r="178" spans="2:11" s="1" customFormat="1" ht="15" customHeight="1">
      <c r="B178" s="269"/>
      <c r="C178" s="246" t="s">
        <v>61</v>
      </c>
      <c r="D178" s="246"/>
      <c r="E178" s="246"/>
      <c r="F178" s="267" t="s">
        <v>398</v>
      </c>
      <c r="G178" s="246"/>
      <c r="H178" s="246" t="s">
        <v>468</v>
      </c>
      <c r="I178" s="246" t="s">
        <v>469</v>
      </c>
      <c r="J178" s="246">
        <v>1</v>
      </c>
      <c r="K178" s="292"/>
    </row>
    <row r="179" spans="2:11" s="1" customFormat="1" ht="15" customHeight="1">
      <c r="B179" s="269"/>
      <c r="C179" s="246" t="s">
        <v>57</v>
      </c>
      <c r="D179" s="246"/>
      <c r="E179" s="246"/>
      <c r="F179" s="267" t="s">
        <v>398</v>
      </c>
      <c r="G179" s="246"/>
      <c r="H179" s="246" t="s">
        <v>470</v>
      </c>
      <c r="I179" s="246" t="s">
        <v>400</v>
      </c>
      <c r="J179" s="246">
        <v>20</v>
      </c>
      <c r="K179" s="292"/>
    </row>
    <row r="180" spans="2:11" s="1" customFormat="1" ht="15" customHeight="1">
      <c r="B180" s="269"/>
      <c r="C180" s="246" t="s">
        <v>58</v>
      </c>
      <c r="D180" s="246"/>
      <c r="E180" s="246"/>
      <c r="F180" s="267" t="s">
        <v>398</v>
      </c>
      <c r="G180" s="246"/>
      <c r="H180" s="246" t="s">
        <v>471</v>
      </c>
      <c r="I180" s="246" t="s">
        <v>400</v>
      </c>
      <c r="J180" s="246">
        <v>255</v>
      </c>
      <c r="K180" s="292"/>
    </row>
    <row r="181" spans="2:11" s="1" customFormat="1" ht="15" customHeight="1">
      <c r="B181" s="269"/>
      <c r="C181" s="246" t="s">
        <v>127</v>
      </c>
      <c r="D181" s="246"/>
      <c r="E181" s="246"/>
      <c r="F181" s="267" t="s">
        <v>398</v>
      </c>
      <c r="G181" s="246"/>
      <c r="H181" s="246" t="s">
        <v>362</v>
      </c>
      <c r="I181" s="246" t="s">
        <v>400</v>
      </c>
      <c r="J181" s="246">
        <v>10</v>
      </c>
      <c r="K181" s="292"/>
    </row>
    <row r="182" spans="2:11" s="1" customFormat="1" ht="15" customHeight="1">
      <c r="B182" s="269"/>
      <c r="C182" s="246" t="s">
        <v>128</v>
      </c>
      <c r="D182" s="246"/>
      <c r="E182" s="246"/>
      <c r="F182" s="267" t="s">
        <v>398</v>
      </c>
      <c r="G182" s="246"/>
      <c r="H182" s="246" t="s">
        <v>472</v>
      </c>
      <c r="I182" s="246" t="s">
        <v>433</v>
      </c>
      <c r="J182" s="246"/>
      <c r="K182" s="292"/>
    </row>
    <row r="183" spans="2:11" s="1" customFormat="1" ht="15" customHeight="1">
      <c r="B183" s="269"/>
      <c r="C183" s="246" t="s">
        <v>473</v>
      </c>
      <c r="D183" s="246"/>
      <c r="E183" s="246"/>
      <c r="F183" s="267" t="s">
        <v>398</v>
      </c>
      <c r="G183" s="246"/>
      <c r="H183" s="246" t="s">
        <v>474</v>
      </c>
      <c r="I183" s="246" t="s">
        <v>433</v>
      </c>
      <c r="J183" s="246"/>
      <c r="K183" s="292"/>
    </row>
    <row r="184" spans="2:11" s="1" customFormat="1" ht="15" customHeight="1">
      <c r="B184" s="269"/>
      <c r="C184" s="246" t="s">
        <v>462</v>
      </c>
      <c r="D184" s="246"/>
      <c r="E184" s="246"/>
      <c r="F184" s="267" t="s">
        <v>398</v>
      </c>
      <c r="G184" s="246"/>
      <c r="H184" s="246" t="s">
        <v>475</v>
      </c>
      <c r="I184" s="246" t="s">
        <v>433</v>
      </c>
      <c r="J184" s="246"/>
      <c r="K184" s="292"/>
    </row>
    <row r="185" spans="2:11" s="1" customFormat="1" ht="15" customHeight="1">
      <c r="B185" s="269"/>
      <c r="C185" s="246" t="s">
        <v>130</v>
      </c>
      <c r="D185" s="246"/>
      <c r="E185" s="246"/>
      <c r="F185" s="267" t="s">
        <v>404</v>
      </c>
      <c r="G185" s="246"/>
      <c r="H185" s="246" t="s">
        <v>476</v>
      </c>
      <c r="I185" s="246" t="s">
        <v>400</v>
      </c>
      <c r="J185" s="246">
        <v>50</v>
      </c>
      <c r="K185" s="292"/>
    </row>
    <row r="186" spans="2:11" s="1" customFormat="1" ht="15" customHeight="1">
      <c r="B186" s="269"/>
      <c r="C186" s="246" t="s">
        <v>477</v>
      </c>
      <c r="D186" s="246"/>
      <c r="E186" s="246"/>
      <c r="F186" s="267" t="s">
        <v>404</v>
      </c>
      <c r="G186" s="246"/>
      <c r="H186" s="246" t="s">
        <v>478</v>
      </c>
      <c r="I186" s="246" t="s">
        <v>479</v>
      </c>
      <c r="J186" s="246"/>
      <c r="K186" s="292"/>
    </row>
    <row r="187" spans="2:11" s="1" customFormat="1" ht="15" customHeight="1">
      <c r="B187" s="269"/>
      <c r="C187" s="246" t="s">
        <v>480</v>
      </c>
      <c r="D187" s="246"/>
      <c r="E187" s="246"/>
      <c r="F187" s="267" t="s">
        <v>404</v>
      </c>
      <c r="G187" s="246"/>
      <c r="H187" s="246" t="s">
        <v>481</v>
      </c>
      <c r="I187" s="246" t="s">
        <v>479</v>
      </c>
      <c r="J187" s="246"/>
      <c r="K187" s="292"/>
    </row>
    <row r="188" spans="2:11" s="1" customFormat="1" ht="15" customHeight="1">
      <c r="B188" s="269"/>
      <c r="C188" s="246" t="s">
        <v>482</v>
      </c>
      <c r="D188" s="246"/>
      <c r="E188" s="246"/>
      <c r="F188" s="267" t="s">
        <v>404</v>
      </c>
      <c r="G188" s="246"/>
      <c r="H188" s="246" t="s">
        <v>483</v>
      </c>
      <c r="I188" s="246" t="s">
        <v>479</v>
      </c>
      <c r="J188" s="246"/>
      <c r="K188" s="292"/>
    </row>
    <row r="189" spans="2:11" s="1" customFormat="1" ht="15" customHeight="1">
      <c r="B189" s="269"/>
      <c r="C189" s="305" t="s">
        <v>484</v>
      </c>
      <c r="D189" s="246"/>
      <c r="E189" s="246"/>
      <c r="F189" s="267" t="s">
        <v>404</v>
      </c>
      <c r="G189" s="246"/>
      <c r="H189" s="246" t="s">
        <v>485</v>
      </c>
      <c r="I189" s="246" t="s">
        <v>486</v>
      </c>
      <c r="J189" s="306" t="s">
        <v>487</v>
      </c>
      <c r="K189" s="292"/>
    </row>
    <row r="190" spans="2:11" s="1" customFormat="1" ht="15" customHeight="1">
      <c r="B190" s="269"/>
      <c r="C190" s="305" t="s">
        <v>46</v>
      </c>
      <c r="D190" s="246"/>
      <c r="E190" s="246"/>
      <c r="F190" s="267" t="s">
        <v>398</v>
      </c>
      <c r="G190" s="246"/>
      <c r="H190" s="243" t="s">
        <v>488</v>
      </c>
      <c r="I190" s="246" t="s">
        <v>489</v>
      </c>
      <c r="J190" s="246"/>
      <c r="K190" s="292"/>
    </row>
    <row r="191" spans="2:11" s="1" customFormat="1" ht="15" customHeight="1">
      <c r="B191" s="269"/>
      <c r="C191" s="305" t="s">
        <v>490</v>
      </c>
      <c r="D191" s="246"/>
      <c r="E191" s="246"/>
      <c r="F191" s="267" t="s">
        <v>398</v>
      </c>
      <c r="G191" s="246"/>
      <c r="H191" s="246" t="s">
        <v>491</v>
      </c>
      <c r="I191" s="246" t="s">
        <v>433</v>
      </c>
      <c r="J191" s="246"/>
      <c r="K191" s="292"/>
    </row>
    <row r="192" spans="2:11" s="1" customFormat="1" ht="15" customHeight="1">
      <c r="B192" s="269"/>
      <c r="C192" s="305" t="s">
        <v>492</v>
      </c>
      <c r="D192" s="246"/>
      <c r="E192" s="246"/>
      <c r="F192" s="267" t="s">
        <v>398</v>
      </c>
      <c r="G192" s="246"/>
      <c r="H192" s="246" t="s">
        <v>493</v>
      </c>
      <c r="I192" s="246" t="s">
        <v>433</v>
      </c>
      <c r="J192" s="246"/>
      <c r="K192" s="292"/>
    </row>
    <row r="193" spans="2:11" s="1" customFormat="1" ht="15" customHeight="1">
      <c r="B193" s="269"/>
      <c r="C193" s="305" t="s">
        <v>494</v>
      </c>
      <c r="D193" s="246"/>
      <c r="E193" s="246"/>
      <c r="F193" s="267" t="s">
        <v>404</v>
      </c>
      <c r="G193" s="246"/>
      <c r="H193" s="246" t="s">
        <v>495</v>
      </c>
      <c r="I193" s="246" t="s">
        <v>433</v>
      </c>
      <c r="J193" s="246"/>
      <c r="K193" s="292"/>
    </row>
    <row r="194" spans="2:11" s="1" customFormat="1" ht="15" customHeight="1">
      <c r="B194" s="298"/>
      <c r="C194" s="307"/>
      <c r="D194" s="278"/>
      <c r="E194" s="278"/>
      <c r="F194" s="278"/>
      <c r="G194" s="278"/>
      <c r="H194" s="278"/>
      <c r="I194" s="278"/>
      <c r="J194" s="278"/>
      <c r="K194" s="299"/>
    </row>
    <row r="195" spans="2:11" s="1" customFormat="1" ht="18.75" customHeight="1">
      <c r="B195" s="280"/>
      <c r="C195" s="290"/>
      <c r="D195" s="290"/>
      <c r="E195" s="290"/>
      <c r="F195" s="300"/>
      <c r="G195" s="290"/>
      <c r="H195" s="290"/>
      <c r="I195" s="290"/>
      <c r="J195" s="290"/>
      <c r="K195" s="280"/>
    </row>
    <row r="196" spans="2:11" s="1" customFormat="1" ht="18.75" customHeight="1">
      <c r="B196" s="280"/>
      <c r="C196" s="290"/>
      <c r="D196" s="290"/>
      <c r="E196" s="290"/>
      <c r="F196" s="300"/>
      <c r="G196" s="290"/>
      <c r="H196" s="290"/>
      <c r="I196" s="290"/>
      <c r="J196" s="290"/>
      <c r="K196" s="280"/>
    </row>
    <row r="197" spans="2:11" s="1" customFormat="1" ht="18.75" customHeight="1"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2:11" s="1" customFormat="1" ht="12">
      <c r="B198" s="235"/>
      <c r="C198" s="236"/>
      <c r="D198" s="236"/>
      <c r="E198" s="236"/>
      <c r="F198" s="236"/>
      <c r="G198" s="236"/>
      <c r="H198" s="236"/>
      <c r="I198" s="236"/>
      <c r="J198" s="236"/>
      <c r="K198" s="237"/>
    </row>
    <row r="199" spans="2:11" s="1" customFormat="1" ht="20.5">
      <c r="B199" s="238"/>
      <c r="C199" s="367" t="s">
        <v>496</v>
      </c>
      <c r="D199" s="367"/>
      <c r="E199" s="367"/>
      <c r="F199" s="367"/>
      <c r="G199" s="367"/>
      <c r="H199" s="367"/>
      <c r="I199" s="367"/>
      <c r="J199" s="367"/>
      <c r="K199" s="239"/>
    </row>
    <row r="200" spans="2:11" s="1" customFormat="1" ht="25.5" customHeight="1">
      <c r="B200" s="238"/>
      <c r="C200" s="308" t="s">
        <v>497</v>
      </c>
      <c r="D200" s="308"/>
      <c r="E200" s="308"/>
      <c r="F200" s="308" t="s">
        <v>498</v>
      </c>
      <c r="G200" s="309"/>
      <c r="H200" s="373" t="s">
        <v>499</v>
      </c>
      <c r="I200" s="373"/>
      <c r="J200" s="373"/>
      <c r="K200" s="239"/>
    </row>
    <row r="201" spans="2:11" s="1" customFormat="1" ht="5.25" customHeight="1">
      <c r="B201" s="269"/>
      <c r="C201" s="264"/>
      <c r="D201" s="264"/>
      <c r="E201" s="264"/>
      <c r="F201" s="264"/>
      <c r="G201" s="290"/>
      <c r="H201" s="264"/>
      <c r="I201" s="264"/>
      <c r="J201" s="264"/>
      <c r="K201" s="292"/>
    </row>
    <row r="202" spans="2:11" s="1" customFormat="1" ht="15" customHeight="1">
      <c r="B202" s="269"/>
      <c r="C202" s="246" t="s">
        <v>489</v>
      </c>
      <c r="D202" s="246"/>
      <c r="E202" s="246"/>
      <c r="F202" s="267" t="s">
        <v>47</v>
      </c>
      <c r="G202" s="246"/>
      <c r="H202" s="372" t="s">
        <v>500</v>
      </c>
      <c r="I202" s="372"/>
      <c r="J202" s="372"/>
      <c r="K202" s="292"/>
    </row>
    <row r="203" spans="2:11" s="1" customFormat="1" ht="15" customHeight="1">
      <c r="B203" s="269"/>
      <c r="C203" s="246"/>
      <c r="D203" s="246"/>
      <c r="E203" s="246"/>
      <c r="F203" s="267" t="s">
        <v>48</v>
      </c>
      <c r="G203" s="246"/>
      <c r="H203" s="372" t="s">
        <v>501</v>
      </c>
      <c r="I203" s="372"/>
      <c r="J203" s="372"/>
      <c r="K203" s="292"/>
    </row>
    <row r="204" spans="2:11" s="1" customFormat="1" ht="15" customHeight="1">
      <c r="B204" s="269"/>
      <c r="C204" s="246"/>
      <c r="D204" s="246"/>
      <c r="E204" s="246"/>
      <c r="F204" s="267" t="s">
        <v>51</v>
      </c>
      <c r="G204" s="246"/>
      <c r="H204" s="372" t="s">
        <v>502</v>
      </c>
      <c r="I204" s="372"/>
      <c r="J204" s="372"/>
      <c r="K204" s="292"/>
    </row>
    <row r="205" spans="2:11" s="1" customFormat="1" ht="15" customHeight="1">
      <c r="B205" s="269"/>
      <c r="C205" s="246"/>
      <c r="D205" s="246"/>
      <c r="E205" s="246"/>
      <c r="F205" s="267" t="s">
        <v>49</v>
      </c>
      <c r="G205" s="246"/>
      <c r="H205" s="372" t="s">
        <v>503</v>
      </c>
      <c r="I205" s="372"/>
      <c r="J205" s="372"/>
      <c r="K205" s="292"/>
    </row>
    <row r="206" spans="2:11" s="1" customFormat="1" ht="15" customHeight="1">
      <c r="B206" s="269"/>
      <c r="C206" s="246"/>
      <c r="D206" s="246"/>
      <c r="E206" s="246"/>
      <c r="F206" s="267" t="s">
        <v>50</v>
      </c>
      <c r="G206" s="246"/>
      <c r="H206" s="372" t="s">
        <v>504</v>
      </c>
      <c r="I206" s="372"/>
      <c r="J206" s="372"/>
      <c r="K206" s="292"/>
    </row>
    <row r="207" spans="2:11" s="1" customFormat="1" ht="15" customHeight="1">
      <c r="B207" s="269"/>
      <c r="C207" s="246"/>
      <c r="D207" s="246"/>
      <c r="E207" s="246"/>
      <c r="F207" s="267"/>
      <c r="G207" s="246"/>
      <c r="H207" s="246"/>
      <c r="I207" s="246"/>
      <c r="J207" s="246"/>
      <c r="K207" s="292"/>
    </row>
    <row r="208" spans="2:11" s="1" customFormat="1" ht="15" customHeight="1">
      <c r="B208" s="269"/>
      <c r="C208" s="246" t="s">
        <v>445</v>
      </c>
      <c r="D208" s="246"/>
      <c r="E208" s="246"/>
      <c r="F208" s="267" t="s">
        <v>83</v>
      </c>
      <c r="G208" s="246"/>
      <c r="H208" s="372" t="s">
        <v>505</v>
      </c>
      <c r="I208" s="372"/>
      <c r="J208" s="372"/>
      <c r="K208" s="292"/>
    </row>
    <row r="209" spans="2:11" s="1" customFormat="1" ht="15" customHeight="1">
      <c r="B209" s="269"/>
      <c r="C209" s="246"/>
      <c r="D209" s="246"/>
      <c r="E209" s="246"/>
      <c r="F209" s="267" t="s">
        <v>340</v>
      </c>
      <c r="G209" s="246"/>
      <c r="H209" s="372" t="s">
        <v>341</v>
      </c>
      <c r="I209" s="372"/>
      <c r="J209" s="372"/>
      <c r="K209" s="292"/>
    </row>
    <row r="210" spans="2:11" s="1" customFormat="1" ht="15" customHeight="1">
      <c r="B210" s="269"/>
      <c r="C210" s="246"/>
      <c r="D210" s="246"/>
      <c r="E210" s="246"/>
      <c r="F210" s="267" t="s">
        <v>338</v>
      </c>
      <c r="G210" s="246"/>
      <c r="H210" s="372" t="s">
        <v>506</v>
      </c>
      <c r="I210" s="372"/>
      <c r="J210" s="372"/>
      <c r="K210" s="292"/>
    </row>
    <row r="211" spans="2:11" s="1" customFormat="1" ht="15" customHeight="1">
      <c r="B211" s="310"/>
      <c r="C211" s="246"/>
      <c r="D211" s="246"/>
      <c r="E211" s="246"/>
      <c r="F211" s="267" t="s">
        <v>342</v>
      </c>
      <c r="G211" s="305"/>
      <c r="H211" s="371" t="s">
        <v>343</v>
      </c>
      <c r="I211" s="371"/>
      <c r="J211" s="371"/>
      <c r="K211" s="311"/>
    </row>
    <row r="212" spans="2:11" s="1" customFormat="1" ht="15" customHeight="1">
      <c r="B212" s="310"/>
      <c r="C212" s="246"/>
      <c r="D212" s="246"/>
      <c r="E212" s="246"/>
      <c r="F212" s="267" t="s">
        <v>344</v>
      </c>
      <c r="G212" s="305"/>
      <c r="H212" s="371" t="s">
        <v>507</v>
      </c>
      <c r="I212" s="371"/>
      <c r="J212" s="371"/>
      <c r="K212" s="311"/>
    </row>
    <row r="213" spans="2:11" s="1" customFormat="1" ht="15" customHeight="1">
      <c r="B213" s="310"/>
      <c r="C213" s="246"/>
      <c r="D213" s="246"/>
      <c r="E213" s="246"/>
      <c r="F213" s="267"/>
      <c r="G213" s="305"/>
      <c r="H213" s="296"/>
      <c r="I213" s="296"/>
      <c r="J213" s="296"/>
      <c r="K213" s="311"/>
    </row>
    <row r="214" spans="2:11" s="1" customFormat="1" ht="15" customHeight="1">
      <c r="B214" s="310"/>
      <c r="C214" s="246" t="s">
        <v>469</v>
      </c>
      <c r="D214" s="246"/>
      <c r="E214" s="246"/>
      <c r="F214" s="267">
        <v>1</v>
      </c>
      <c r="G214" s="305"/>
      <c r="H214" s="371" t="s">
        <v>508</v>
      </c>
      <c r="I214" s="371"/>
      <c r="J214" s="371"/>
      <c r="K214" s="311"/>
    </row>
    <row r="215" spans="2:11" s="1" customFormat="1" ht="15" customHeight="1">
      <c r="B215" s="310"/>
      <c r="C215" s="246"/>
      <c r="D215" s="246"/>
      <c r="E215" s="246"/>
      <c r="F215" s="267">
        <v>2</v>
      </c>
      <c r="G215" s="305"/>
      <c r="H215" s="371" t="s">
        <v>509</v>
      </c>
      <c r="I215" s="371"/>
      <c r="J215" s="371"/>
      <c r="K215" s="311"/>
    </row>
    <row r="216" spans="2:11" s="1" customFormat="1" ht="15" customHeight="1">
      <c r="B216" s="310"/>
      <c r="C216" s="246"/>
      <c r="D216" s="246"/>
      <c r="E216" s="246"/>
      <c r="F216" s="267">
        <v>3</v>
      </c>
      <c r="G216" s="305"/>
      <c r="H216" s="371" t="s">
        <v>510</v>
      </c>
      <c r="I216" s="371"/>
      <c r="J216" s="371"/>
      <c r="K216" s="311"/>
    </row>
    <row r="217" spans="2:11" s="1" customFormat="1" ht="15" customHeight="1">
      <c r="B217" s="310"/>
      <c r="C217" s="246"/>
      <c r="D217" s="246"/>
      <c r="E217" s="246"/>
      <c r="F217" s="267">
        <v>4</v>
      </c>
      <c r="G217" s="305"/>
      <c r="H217" s="371" t="s">
        <v>511</v>
      </c>
      <c r="I217" s="371"/>
      <c r="J217" s="371"/>
      <c r="K217" s="311"/>
    </row>
    <row r="218" spans="2:11" s="1" customFormat="1" ht="12.75" customHeight="1">
      <c r="B218" s="312"/>
      <c r="C218" s="313"/>
      <c r="D218" s="313"/>
      <c r="E218" s="313"/>
      <c r="F218" s="313"/>
      <c r="G218" s="313"/>
      <c r="H218" s="313"/>
      <c r="I218" s="313"/>
      <c r="J218" s="313"/>
      <c r="K218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5"/>
  <sheetViews>
    <sheetView showGridLines="0" workbookViewId="0" topLeftCell="A96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85</v>
      </c>
      <c r="AZ2" s="101" t="s">
        <v>111</v>
      </c>
      <c r="BA2" s="101" t="s">
        <v>19</v>
      </c>
      <c r="BB2" s="101" t="s">
        <v>19</v>
      </c>
      <c r="BC2" s="101" t="s">
        <v>112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115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ROUND((SUM(BE84:BE134)),2)</f>
        <v>0</v>
      </c>
      <c r="G33" s="34"/>
      <c r="H33" s="34"/>
      <c r="I33" s="119">
        <v>0.21</v>
      </c>
      <c r="J33" s="118">
        <f>ROUND(((SUM(BE84:BE134))*I33),2)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ROUND((SUM(BF84:BF134)),2)</f>
        <v>0</v>
      </c>
      <c r="G34" s="34"/>
      <c r="H34" s="34"/>
      <c r="I34" s="119">
        <v>0.15</v>
      </c>
      <c r="J34" s="118">
        <f>ROUND(((SUM(BF84:BF134))*I34),2)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ROUND((SUM(BG84:BG134)),2)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ROUND((SUM(BH84:BH134)),2)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ROUND((SUM(BI84:BI134)),2)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2201X-14XC-SO-01 - LC Klobouček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J114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J132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2201X-14XC-SO-01 - LC Klobouček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53.02838</v>
      </c>
      <c r="S84" s="72"/>
      <c r="T84" s="156">
        <f>T85</f>
        <v>68.66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P86+P105+P114+P132</f>
        <v>0</v>
      </c>
      <c r="Q85" s="166"/>
      <c r="R85" s="167">
        <f>R86+R105+R114+R132</f>
        <v>53.02838</v>
      </c>
      <c r="S85" s="166"/>
      <c r="T85" s="168">
        <f>T86+T105+T114+T132</f>
        <v>68.66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BK86+BK105+BK114+BK132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SUM(P87:P104)</f>
        <v>0</v>
      </c>
      <c r="Q86" s="166"/>
      <c r="R86" s="167">
        <f>SUM(R87:R104)</f>
        <v>0</v>
      </c>
      <c r="S86" s="166"/>
      <c r="T86" s="168">
        <f>SUM(T87:T104)</f>
        <v>8.05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SUM(BK87:BK104)</f>
        <v>0</v>
      </c>
    </row>
    <row r="87" spans="1:65" s="2" customFormat="1" ht="49" customHeight="1">
      <c r="A87" s="34"/>
      <c r="B87" s="35"/>
      <c r="C87" s="174" t="s">
        <v>84</v>
      </c>
      <c r="D87" s="174" t="s">
        <v>142</v>
      </c>
      <c r="E87" s="175" t="s">
        <v>143</v>
      </c>
      <c r="F87" s="176" t="s">
        <v>144</v>
      </c>
      <c r="G87" s="177" t="s">
        <v>145</v>
      </c>
      <c r="H87" s="178">
        <v>35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0.23</v>
      </c>
      <c r="T87" s="184">
        <f>S87*H87</f>
        <v>8.05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148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150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152</v>
      </c>
      <c r="G89" s="193"/>
      <c r="H89" s="197">
        <v>35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19</v>
      </c>
      <c r="F90" s="207" t="s">
        <v>153</v>
      </c>
      <c r="G90" s="205"/>
      <c r="H90" s="208">
        <v>35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44.25" customHeight="1">
      <c r="A91" s="34"/>
      <c r="B91" s="35"/>
      <c r="C91" s="174" t="s">
        <v>86</v>
      </c>
      <c r="D91" s="174" t="s">
        <v>142</v>
      </c>
      <c r="E91" s="175" t="s">
        <v>154</v>
      </c>
      <c r="F91" s="176" t="s">
        <v>155</v>
      </c>
      <c r="G91" s="177" t="s">
        <v>156</v>
      </c>
      <c r="H91" s="178">
        <v>10.5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157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158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159</v>
      </c>
      <c r="G93" s="193"/>
      <c r="H93" s="197">
        <v>10.5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76</v>
      </c>
      <c r="AY93" s="203" t="s">
        <v>140</v>
      </c>
    </row>
    <row r="94" spans="2:51" s="14" customFormat="1" ht="12">
      <c r="B94" s="204"/>
      <c r="C94" s="205"/>
      <c r="D94" s="194" t="s">
        <v>151</v>
      </c>
      <c r="E94" s="206" t="s">
        <v>111</v>
      </c>
      <c r="F94" s="207" t="s">
        <v>153</v>
      </c>
      <c r="G94" s="205"/>
      <c r="H94" s="208">
        <v>10.5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151</v>
      </c>
      <c r="AU94" s="214" t="s">
        <v>86</v>
      </c>
      <c r="AV94" s="14" t="s">
        <v>147</v>
      </c>
      <c r="AW94" s="14" t="s">
        <v>37</v>
      </c>
      <c r="AX94" s="14" t="s">
        <v>84</v>
      </c>
      <c r="AY94" s="214" t="s">
        <v>140</v>
      </c>
    </row>
    <row r="95" spans="1:65" s="2" customFormat="1" ht="62.75" customHeight="1">
      <c r="A95" s="34"/>
      <c r="B95" s="35"/>
      <c r="C95" s="174" t="s">
        <v>160</v>
      </c>
      <c r="D95" s="174" t="s">
        <v>142</v>
      </c>
      <c r="E95" s="175" t="s">
        <v>161</v>
      </c>
      <c r="F95" s="176" t="s">
        <v>162</v>
      </c>
      <c r="G95" s="177" t="s">
        <v>156</v>
      </c>
      <c r="H95" s="178">
        <v>10.5</v>
      </c>
      <c r="I95" s="179"/>
      <c r="J95" s="180">
        <f>ROUND(I95*H95,2)</f>
        <v>0</v>
      </c>
      <c r="K95" s="176" t="s">
        <v>146</v>
      </c>
      <c r="L95" s="39"/>
      <c r="M95" s="181" t="s">
        <v>19</v>
      </c>
      <c r="N95" s="182" t="s">
        <v>47</v>
      </c>
      <c r="O95" s="64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147</v>
      </c>
      <c r="AT95" s="185" t="s">
        <v>142</v>
      </c>
      <c r="AU95" s="185" t="s">
        <v>86</v>
      </c>
      <c r="AY95" s="17" t="s">
        <v>140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84</v>
      </c>
      <c r="BK95" s="186">
        <f>ROUND(I95*H95,2)</f>
        <v>0</v>
      </c>
      <c r="BL95" s="17" t="s">
        <v>147</v>
      </c>
      <c r="BM95" s="185" t="s">
        <v>163</v>
      </c>
    </row>
    <row r="96" spans="1:47" s="2" customFormat="1" ht="12">
      <c r="A96" s="34"/>
      <c r="B96" s="35"/>
      <c r="C96" s="36"/>
      <c r="D96" s="187" t="s">
        <v>149</v>
      </c>
      <c r="E96" s="36"/>
      <c r="F96" s="188" t="s">
        <v>164</v>
      </c>
      <c r="G96" s="36"/>
      <c r="H96" s="36"/>
      <c r="I96" s="189"/>
      <c r="J96" s="36"/>
      <c r="K96" s="36"/>
      <c r="L96" s="39"/>
      <c r="M96" s="190"/>
      <c r="N96" s="191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149</v>
      </c>
      <c r="AU96" s="17" t="s">
        <v>86</v>
      </c>
    </row>
    <row r="97" spans="2:51" s="13" customFormat="1" ht="12">
      <c r="B97" s="192"/>
      <c r="C97" s="193"/>
      <c r="D97" s="194" t="s">
        <v>151</v>
      </c>
      <c r="E97" s="195" t="s">
        <v>19</v>
      </c>
      <c r="F97" s="196" t="s">
        <v>111</v>
      </c>
      <c r="G97" s="193"/>
      <c r="H97" s="197">
        <v>10.5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151</v>
      </c>
      <c r="AU97" s="203" t="s">
        <v>86</v>
      </c>
      <c r="AV97" s="13" t="s">
        <v>86</v>
      </c>
      <c r="AW97" s="13" t="s">
        <v>37</v>
      </c>
      <c r="AX97" s="13" t="s">
        <v>84</v>
      </c>
      <c r="AY97" s="203" t="s">
        <v>140</v>
      </c>
    </row>
    <row r="98" spans="1:65" s="2" customFormat="1" ht="37.75" customHeight="1">
      <c r="A98" s="34"/>
      <c r="B98" s="35"/>
      <c r="C98" s="174" t="s">
        <v>147</v>
      </c>
      <c r="D98" s="174" t="s">
        <v>142</v>
      </c>
      <c r="E98" s="175" t="s">
        <v>165</v>
      </c>
      <c r="F98" s="176" t="s">
        <v>166</v>
      </c>
      <c r="G98" s="177" t="s">
        <v>156</v>
      </c>
      <c r="H98" s="178">
        <v>10.5</v>
      </c>
      <c r="I98" s="179"/>
      <c r="J98" s="180">
        <f>ROUND(I98*H98,2)</f>
        <v>0</v>
      </c>
      <c r="K98" s="176" t="s">
        <v>146</v>
      </c>
      <c r="L98" s="39"/>
      <c r="M98" s="181" t="s">
        <v>19</v>
      </c>
      <c r="N98" s="182" t="s">
        <v>47</v>
      </c>
      <c r="O98" s="64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147</v>
      </c>
      <c r="AT98" s="185" t="s">
        <v>142</v>
      </c>
      <c r="AU98" s="185" t="s">
        <v>86</v>
      </c>
      <c r="AY98" s="17" t="s">
        <v>140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84</v>
      </c>
      <c r="BK98" s="186">
        <f>ROUND(I98*H98,2)</f>
        <v>0</v>
      </c>
      <c r="BL98" s="17" t="s">
        <v>147</v>
      </c>
      <c r="BM98" s="185" t="s">
        <v>167</v>
      </c>
    </row>
    <row r="99" spans="1:47" s="2" customFormat="1" ht="12">
      <c r="A99" s="34"/>
      <c r="B99" s="35"/>
      <c r="C99" s="36"/>
      <c r="D99" s="187" t="s">
        <v>149</v>
      </c>
      <c r="E99" s="36"/>
      <c r="F99" s="188" t="s">
        <v>168</v>
      </c>
      <c r="G99" s="36"/>
      <c r="H99" s="36"/>
      <c r="I99" s="189"/>
      <c r="J99" s="36"/>
      <c r="K99" s="36"/>
      <c r="L99" s="39"/>
      <c r="M99" s="190"/>
      <c r="N99" s="19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149</v>
      </c>
      <c r="AU99" s="17" t="s">
        <v>86</v>
      </c>
    </row>
    <row r="100" spans="2:51" s="13" customFormat="1" ht="12">
      <c r="B100" s="192"/>
      <c r="C100" s="193"/>
      <c r="D100" s="194" t="s">
        <v>151</v>
      </c>
      <c r="E100" s="195" t="s">
        <v>19</v>
      </c>
      <c r="F100" s="196" t="s">
        <v>111</v>
      </c>
      <c r="G100" s="193"/>
      <c r="H100" s="197">
        <v>10.5</v>
      </c>
      <c r="I100" s="198"/>
      <c r="J100" s="193"/>
      <c r="K100" s="193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151</v>
      </c>
      <c r="AU100" s="203" t="s">
        <v>86</v>
      </c>
      <c r="AV100" s="13" t="s">
        <v>86</v>
      </c>
      <c r="AW100" s="13" t="s">
        <v>37</v>
      </c>
      <c r="AX100" s="13" t="s">
        <v>84</v>
      </c>
      <c r="AY100" s="203" t="s">
        <v>140</v>
      </c>
    </row>
    <row r="101" spans="1:65" s="2" customFormat="1" ht="33" customHeight="1">
      <c r="A101" s="34"/>
      <c r="B101" s="35"/>
      <c r="C101" s="174" t="s">
        <v>169</v>
      </c>
      <c r="D101" s="174" t="s">
        <v>142</v>
      </c>
      <c r="E101" s="175" t="s">
        <v>170</v>
      </c>
      <c r="F101" s="176" t="s">
        <v>171</v>
      </c>
      <c r="G101" s="177" t="s">
        <v>172</v>
      </c>
      <c r="H101" s="178">
        <v>960</v>
      </c>
      <c r="I101" s="179"/>
      <c r="J101" s="180">
        <f>ROUND(I101*H101,2)</f>
        <v>0</v>
      </c>
      <c r="K101" s="176" t="s">
        <v>146</v>
      </c>
      <c r="L101" s="39"/>
      <c r="M101" s="181" t="s">
        <v>19</v>
      </c>
      <c r="N101" s="182" t="s">
        <v>47</v>
      </c>
      <c r="O101" s="64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5" t="s">
        <v>147</v>
      </c>
      <c r="AT101" s="185" t="s">
        <v>142</v>
      </c>
      <c r="AU101" s="185" t="s">
        <v>86</v>
      </c>
      <c r="AY101" s="17" t="s">
        <v>140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7" t="s">
        <v>84</v>
      </c>
      <c r="BK101" s="186">
        <f>ROUND(I101*H101,2)</f>
        <v>0</v>
      </c>
      <c r="BL101" s="17" t="s">
        <v>147</v>
      </c>
      <c r="BM101" s="185" t="s">
        <v>173</v>
      </c>
    </row>
    <row r="102" spans="1:47" s="2" customFormat="1" ht="12">
      <c r="A102" s="34"/>
      <c r="B102" s="35"/>
      <c r="C102" s="36"/>
      <c r="D102" s="187" t="s">
        <v>149</v>
      </c>
      <c r="E102" s="36"/>
      <c r="F102" s="188" t="s">
        <v>174</v>
      </c>
      <c r="G102" s="36"/>
      <c r="H102" s="36"/>
      <c r="I102" s="189"/>
      <c r="J102" s="36"/>
      <c r="K102" s="36"/>
      <c r="L102" s="39"/>
      <c r="M102" s="190"/>
      <c r="N102" s="191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86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175</v>
      </c>
      <c r="G103" s="193"/>
      <c r="H103" s="197">
        <v>960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76</v>
      </c>
      <c r="AY103" s="203" t="s">
        <v>140</v>
      </c>
    </row>
    <row r="104" spans="2:51" s="14" customFormat="1" ht="12">
      <c r="B104" s="204"/>
      <c r="C104" s="205"/>
      <c r="D104" s="194" t="s">
        <v>151</v>
      </c>
      <c r="E104" s="206" t="s">
        <v>19</v>
      </c>
      <c r="F104" s="207" t="s">
        <v>153</v>
      </c>
      <c r="G104" s="205"/>
      <c r="H104" s="208">
        <v>960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151</v>
      </c>
      <c r="AU104" s="214" t="s">
        <v>86</v>
      </c>
      <c r="AV104" s="14" t="s">
        <v>147</v>
      </c>
      <c r="AW104" s="14" t="s">
        <v>37</v>
      </c>
      <c r="AX104" s="14" t="s">
        <v>84</v>
      </c>
      <c r="AY104" s="214" t="s">
        <v>140</v>
      </c>
    </row>
    <row r="105" spans="2:63" s="12" customFormat="1" ht="22.75" customHeight="1">
      <c r="B105" s="158"/>
      <c r="C105" s="159"/>
      <c r="D105" s="160" t="s">
        <v>75</v>
      </c>
      <c r="E105" s="172" t="s">
        <v>169</v>
      </c>
      <c r="F105" s="172" t="s">
        <v>176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SUM(P106:P113)</f>
        <v>0</v>
      </c>
      <c r="Q105" s="166"/>
      <c r="R105" s="167">
        <f>SUM(R106:R113)</f>
        <v>53.02838</v>
      </c>
      <c r="S105" s="166"/>
      <c r="T105" s="168">
        <f>SUM(T106:T113)</f>
        <v>0</v>
      </c>
      <c r="AR105" s="169" t="s">
        <v>84</v>
      </c>
      <c r="AT105" s="170" t="s">
        <v>75</v>
      </c>
      <c r="AU105" s="170" t="s">
        <v>84</v>
      </c>
      <c r="AY105" s="169" t="s">
        <v>140</v>
      </c>
      <c r="BK105" s="171">
        <f>SUM(BK106:BK113)</f>
        <v>0</v>
      </c>
    </row>
    <row r="106" spans="1:65" s="2" customFormat="1" ht="66.75" customHeight="1">
      <c r="A106" s="34"/>
      <c r="B106" s="35"/>
      <c r="C106" s="174" t="s">
        <v>177</v>
      </c>
      <c r="D106" s="174" t="s">
        <v>142</v>
      </c>
      <c r="E106" s="175" t="s">
        <v>178</v>
      </c>
      <c r="F106" s="176" t="s">
        <v>179</v>
      </c>
      <c r="G106" s="177" t="s">
        <v>172</v>
      </c>
      <c r="H106" s="178">
        <v>288</v>
      </c>
      <c r="I106" s="179"/>
      <c r="J106" s="180">
        <f>ROUND(I106*H106,2)</f>
        <v>0</v>
      </c>
      <c r="K106" s="176" t="s">
        <v>146</v>
      </c>
      <c r="L106" s="39"/>
      <c r="M106" s="181" t="s">
        <v>19</v>
      </c>
      <c r="N106" s="182" t="s">
        <v>47</v>
      </c>
      <c r="O106" s="64"/>
      <c r="P106" s="183">
        <f>O106*H106</f>
        <v>0</v>
      </c>
      <c r="Q106" s="183">
        <v>0.17726</v>
      </c>
      <c r="R106" s="183">
        <f>Q106*H106</f>
        <v>51.05088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147</v>
      </c>
      <c r="AT106" s="185" t="s">
        <v>142</v>
      </c>
      <c r="AU106" s="185" t="s">
        <v>86</v>
      </c>
      <c r="AY106" s="17" t="s">
        <v>140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84</v>
      </c>
      <c r="BK106" s="186">
        <f>ROUND(I106*H106,2)</f>
        <v>0</v>
      </c>
      <c r="BL106" s="17" t="s">
        <v>147</v>
      </c>
      <c r="BM106" s="185" t="s">
        <v>180</v>
      </c>
    </row>
    <row r="107" spans="1:47" s="2" customFormat="1" ht="12">
      <c r="A107" s="34"/>
      <c r="B107" s="35"/>
      <c r="C107" s="36"/>
      <c r="D107" s="187" t="s">
        <v>149</v>
      </c>
      <c r="E107" s="36"/>
      <c r="F107" s="188" t="s">
        <v>181</v>
      </c>
      <c r="G107" s="36"/>
      <c r="H107" s="36"/>
      <c r="I107" s="189"/>
      <c r="J107" s="36"/>
      <c r="K107" s="36"/>
      <c r="L107" s="39"/>
      <c r="M107" s="190"/>
      <c r="N107" s="19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149</v>
      </c>
      <c r="AU107" s="17" t="s">
        <v>86</v>
      </c>
    </row>
    <row r="108" spans="2:51" s="13" customFormat="1" ht="12">
      <c r="B108" s="192"/>
      <c r="C108" s="193"/>
      <c r="D108" s="194" t="s">
        <v>151</v>
      </c>
      <c r="E108" s="195" t="s">
        <v>19</v>
      </c>
      <c r="F108" s="196" t="s">
        <v>182</v>
      </c>
      <c r="G108" s="193"/>
      <c r="H108" s="197">
        <v>288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151</v>
      </c>
      <c r="AU108" s="203" t="s">
        <v>86</v>
      </c>
      <c r="AV108" s="13" t="s">
        <v>86</v>
      </c>
      <c r="AW108" s="13" t="s">
        <v>37</v>
      </c>
      <c r="AX108" s="13" t="s">
        <v>76</v>
      </c>
      <c r="AY108" s="203" t="s">
        <v>140</v>
      </c>
    </row>
    <row r="109" spans="2:51" s="14" customFormat="1" ht="12">
      <c r="B109" s="204"/>
      <c r="C109" s="205"/>
      <c r="D109" s="194" t="s">
        <v>151</v>
      </c>
      <c r="E109" s="206" t="s">
        <v>19</v>
      </c>
      <c r="F109" s="207" t="s">
        <v>153</v>
      </c>
      <c r="G109" s="205"/>
      <c r="H109" s="208">
        <v>288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151</v>
      </c>
      <c r="AU109" s="214" t="s">
        <v>86</v>
      </c>
      <c r="AV109" s="14" t="s">
        <v>147</v>
      </c>
      <c r="AW109" s="14" t="s">
        <v>37</v>
      </c>
      <c r="AX109" s="14" t="s">
        <v>84</v>
      </c>
      <c r="AY109" s="214" t="s">
        <v>140</v>
      </c>
    </row>
    <row r="110" spans="1:65" s="2" customFormat="1" ht="24.15" customHeight="1">
      <c r="A110" s="34"/>
      <c r="B110" s="35"/>
      <c r="C110" s="174" t="s">
        <v>183</v>
      </c>
      <c r="D110" s="174" t="s">
        <v>142</v>
      </c>
      <c r="E110" s="175" t="s">
        <v>184</v>
      </c>
      <c r="F110" s="176" t="s">
        <v>185</v>
      </c>
      <c r="G110" s="177" t="s">
        <v>145</v>
      </c>
      <c r="H110" s="178">
        <v>35</v>
      </c>
      <c r="I110" s="179"/>
      <c r="J110" s="180">
        <f>ROUND(I110*H110,2)</f>
        <v>0</v>
      </c>
      <c r="K110" s="176" t="s">
        <v>146</v>
      </c>
      <c r="L110" s="39"/>
      <c r="M110" s="181" t="s">
        <v>19</v>
      </c>
      <c r="N110" s="182" t="s">
        <v>47</v>
      </c>
      <c r="O110" s="64"/>
      <c r="P110" s="183">
        <f>O110*H110</f>
        <v>0</v>
      </c>
      <c r="Q110" s="183">
        <v>0.0565</v>
      </c>
      <c r="R110" s="183">
        <f>Q110*H110</f>
        <v>1.9775</v>
      </c>
      <c r="S110" s="183">
        <v>0</v>
      </c>
      <c r="T110" s="184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5" t="s">
        <v>147</v>
      </c>
      <c r="AT110" s="185" t="s">
        <v>142</v>
      </c>
      <c r="AU110" s="185" t="s">
        <v>86</v>
      </c>
      <c r="AY110" s="17" t="s">
        <v>140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7" t="s">
        <v>84</v>
      </c>
      <c r="BK110" s="186">
        <f>ROUND(I110*H110,2)</f>
        <v>0</v>
      </c>
      <c r="BL110" s="17" t="s">
        <v>147</v>
      </c>
      <c r="BM110" s="185" t="s">
        <v>186</v>
      </c>
    </row>
    <row r="111" spans="1:47" s="2" customFormat="1" ht="12">
      <c r="A111" s="34"/>
      <c r="B111" s="35"/>
      <c r="C111" s="36"/>
      <c r="D111" s="187" t="s">
        <v>149</v>
      </c>
      <c r="E111" s="36"/>
      <c r="F111" s="188" t="s">
        <v>187</v>
      </c>
      <c r="G111" s="36"/>
      <c r="H111" s="36"/>
      <c r="I111" s="189"/>
      <c r="J111" s="36"/>
      <c r="K111" s="36"/>
      <c r="L111" s="39"/>
      <c r="M111" s="190"/>
      <c r="N111" s="191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149</v>
      </c>
      <c r="AU111" s="17" t="s">
        <v>86</v>
      </c>
    </row>
    <row r="112" spans="2:51" s="13" customFormat="1" ht="12">
      <c r="B112" s="192"/>
      <c r="C112" s="193"/>
      <c r="D112" s="194" t="s">
        <v>151</v>
      </c>
      <c r="E112" s="195" t="s">
        <v>19</v>
      </c>
      <c r="F112" s="196" t="s">
        <v>152</v>
      </c>
      <c r="G112" s="193"/>
      <c r="H112" s="197">
        <v>35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151</v>
      </c>
      <c r="AU112" s="203" t="s">
        <v>86</v>
      </c>
      <c r="AV112" s="13" t="s">
        <v>86</v>
      </c>
      <c r="AW112" s="13" t="s">
        <v>37</v>
      </c>
      <c r="AX112" s="13" t="s">
        <v>76</v>
      </c>
      <c r="AY112" s="203" t="s">
        <v>140</v>
      </c>
    </row>
    <row r="113" spans="2:51" s="14" customFormat="1" ht="12">
      <c r="B113" s="204"/>
      <c r="C113" s="205"/>
      <c r="D113" s="194" t="s">
        <v>151</v>
      </c>
      <c r="E113" s="206" t="s">
        <v>19</v>
      </c>
      <c r="F113" s="207" t="s">
        <v>153</v>
      </c>
      <c r="G113" s="205"/>
      <c r="H113" s="208">
        <v>35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151</v>
      </c>
      <c r="AU113" s="214" t="s">
        <v>86</v>
      </c>
      <c r="AV113" s="14" t="s">
        <v>147</v>
      </c>
      <c r="AW113" s="14" t="s">
        <v>37</v>
      </c>
      <c r="AX113" s="14" t="s">
        <v>84</v>
      </c>
      <c r="AY113" s="214" t="s">
        <v>140</v>
      </c>
    </row>
    <row r="114" spans="2:63" s="12" customFormat="1" ht="22.75" customHeight="1">
      <c r="B114" s="158"/>
      <c r="C114" s="159"/>
      <c r="D114" s="160" t="s">
        <v>75</v>
      </c>
      <c r="E114" s="172" t="s">
        <v>188</v>
      </c>
      <c r="F114" s="172" t="s">
        <v>189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SUM(P115:P131)</f>
        <v>0</v>
      </c>
      <c r="Q114" s="166"/>
      <c r="R114" s="167">
        <f>SUM(R115:R131)</f>
        <v>0</v>
      </c>
      <c r="S114" s="166"/>
      <c r="T114" s="168">
        <f>SUM(T115:T131)</f>
        <v>60.60999999999999</v>
      </c>
      <c r="AR114" s="169" t="s">
        <v>84</v>
      </c>
      <c r="AT114" s="170" t="s">
        <v>75</v>
      </c>
      <c r="AU114" s="170" t="s">
        <v>84</v>
      </c>
      <c r="AY114" s="169" t="s">
        <v>140</v>
      </c>
      <c r="BK114" s="171">
        <f>SUM(BK115:BK131)</f>
        <v>0</v>
      </c>
    </row>
    <row r="115" spans="1:65" s="2" customFormat="1" ht="78" customHeight="1">
      <c r="A115" s="34"/>
      <c r="B115" s="35"/>
      <c r="C115" s="174" t="s">
        <v>190</v>
      </c>
      <c r="D115" s="174" t="s">
        <v>142</v>
      </c>
      <c r="E115" s="175" t="s">
        <v>191</v>
      </c>
      <c r="F115" s="176" t="s">
        <v>192</v>
      </c>
      <c r="G115" s="177" t="s">
        <v>145</v>
      </c>
      <c r="H115" s="178">
        <v>100</v>
      </c>
      <c r="I115" s="179"/>
      <c r="J115" s="180">
        <f>ROUND(I115*H115,2)</f>
        <v>0</v>
      </c>
      <c r="K115" s="176" t="s">
        <v>146</v>
      </c>
      <c r="L115" s="39"/>
      <c r="M115" s="181" t="s">
        <v>19</v>
      </c>
      <c r="N115" s="182" t="s">
        <v>47</v>
      </c>
      <c r="O115" s="64"/>
      <c r="P115" s="183">
        <f>O115*H115</f>
        <v>0</v>
      </c>
      <c r="Q115" s="183">
        <v>0</v>
      </c>
      <c r="R115" s="183">
        <f>Q115*H115</f>
        <v>0</v>
      </c>
      <c r="S115" s="183">
        <v>0.324</v>
      </c>
      <c r="T115" s="184">
        <f>S115*H115</f>
        <v>32.4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147</v>
      </c>
      <c r="AT115" s="185" t="s">
        <v>142</v>
      </c>
      <c r="AU115" s="185" t="s">
        <v>86</v>
      </c>
      <c r="AY115" s="17" t="s">
        <v>140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84</v>
      </c>
      <c r="BK115" s="186">
        <f>ROUND(I115*H115,2)</f>
        <v>0</v>
      </c>
      <c r="BL115" s="17" t="s">
        <v>147</v>
      </c>
      <c r="BM115" s="185" t="s">
        <v>193</v>
      </c>
    </row>
    <row r="116" spans="1:47" s="2" customFormat="1" ht="12">
      <c r="A116" s="34"/>
      <c r="B116" s="35"/>
      <c r="C116" s="36"/>
      <c r="D116" s="187" t="s">
        <v>149</v>
      </c>
      <c r="E116" s="36"/>
      <c r="F116" s="188" t="s">
        <v>194</v>
      </c>
      <c r="G116" s="36"/>
      <c r="H116" s="36"/>
      <c r="I116" s="189"/>
      <c r="J116" s="36"/>
      <c r="K116" s="36"/>
      <c r="L116" s="39"/>
      <c r="M116" s="190"/>
      <c r="N116" s="191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149</v>
      </c>
      <c r="AU116" s="17" t="s">
        <v>86</v>
      </c>
    </row>
    <row r="117" spans="2:51" s="13" customFormat="1" ht="12">
      <c r="B117" s="192"/>
      <c r="C117" s="193"/>
      <c r="D117" s="194" t="s">
        <v>151</v>
      </c>
      <c r="E117" s="195" t="s">
        <v>19</v>
      </c>
      <c r="F117" s="196" t="s">
        <v>195</v>
      </c>
      <c r="G117" s="193"/>
      <c r="H117" s="197">
        <v>100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151</v>
      </c>
      <c r="AU117" s="203" t="s">
        <v>86</v>
      </c>
      <c r="AV117" s="13" t="s">
        <v>86</v>
      </c>
      <c r="AW117" s="13" t="s">
        <v>37</v>
      </c>
      <c r="AX117" s="13" t="s">
        <v>76</v>
      </c>
      <c r="AY117" s="203" t="s">
        <v>140</v>
      </c>
    </row>
    <row r="118" spans="2:51" s="14" customFormat="1" ht="12">
      <c r="B118" s="204"/>
      <c r="C118" s="205"/>
      <c r="D118" s="194" t="s">
        <v>151</v>
      </c>
      <c r="E118" s="206" t="s">
        <v>19</v>
      </c>
      <c r="F118" s="207" t="s">
        <v>153</v>
      </c>
      <c r="G118" s="205"/>
      <c r="H118" s="208">
        <v>100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151</v>
      </c>
      <c r="AU118" s="214" t="s">
        <v>86</v>
      </c>
      <c r="AV118" s="14" t="s">
        <v>147</v>
      </c>
      <c r="AW118" s="14" t="s">
        <v>37</v>
      </c>
      <c r="AX118" s="14" t="s">
        <v>84</v>
      </c>
      <c r="AY118" s="214" t="s">
        <v>140</v>
      </c>
    </row>
    <row r="119" spans="1:65" s="2" customFormat="1" ht="66.75" customHeight="1">
      <c r="A119" s="34"/>
      <c r="B119" s="35"/>
      <c r="C119" s="174" t="s">
        <v>188</v>
      </c>
      <c r="D119" s="174" t="s">
        <v>142</v>
      </c>
      <c r="E119" s="175" t="s">
        <v>196</v>
      </c>
      <c r="F119" s="176" t="s">
        <v>197</v>
      </c>
      <c r="G119" s="177" t="s">
        <v>172</v>
      </c>
      <c r="H119" s="178">
        <v>200</v>
      </c>
      <c r="I119" s="179"/>
      <c r="J119" s="180">
        <f>ROUND(I119*H119,2)</f>
        <v>0</v>
      </c>
      <c r="K119" s="176" t="s">
        <v>146</v>
      </c>
      <c r="L119" s="39"/>
      <c r="M119" s="181" t="s">
        <v>19</v>
      </c>
      <c r="N119" s="182" t="s">
        <v>47</v>
      </c>
      <c r="O119" s="64"/>
      <c r="P119" s="183">
        <f>O119*H119</f>
        <v>0</v>
      </c>
      <c r="Q119" s="183">
        <v>0</v>
      </c>
      <c r="R119" s="183">
        <f>Q119*H119</f>
        <v>0</v>
      </c>
      <c r="S119" s="183">
        <v>0.126</v>
      </c>
      <c r="T119" s="184">
        <f>S119*H119</f>
        <v>25.2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5" t="s">
        <v>147</v>
      </c>
      <c r="AT119" s="185" t="s">
        <v>142</v>
      </c>
      <c r="AU119" s="185" t="s">
        <v>86</v>
      </c>
      <c r="AY119" s="17" t="s">
        <v>140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7" t="s">
        <v>84</v>
      </c>
      <c r="BK119" s="186">
        <f>ROUND(I119*H119,2)</f>
        <v>0</v>
      </c>
      <c r="BL119" s="17" t="s">
        <v>147</v>
      </c>
      <c r="BM119" s="185" t="s">
        <v>198</v>
      </c>
    </row>
    <row r="120" spans="1:47" s="2" customFormat="1" ht="12">
      <c r="A120" s="34"/>
      <c r="B120" s="35"/>
      <c r="C120" s="36"/>
      <c r="D120" s="187" t="s">
        <v>149</v>
      </c>
      <c r="E120" s="36"/>
      <c r="F120" s="188" t="s">
        <v>199</v>
      </c>
      <c r="G120" s="36"/>
      <c r="H120" s="36"/>
      <c r="I120" s="189"/>
      <c r="J120" s="36"/>
      <c r="K120" s="36"/>
      <c r="L120" s="39"/>
      <c r="M120" s="190"/>
      <c r="N120" s="191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149</v>
      </c>
      <c r="AU120" s="17" t="s">
        <v>86</v>
      </c>
    </row>
    <row r="121" spans="2:51" s="13" customFormat="1" ht="12">
      <c r="B121" s="192"/>
      <c r="C121" s="193"/>
      <c r="D121" s="194" t="s">
        <v>151</v>
      </c>
      <c r="E121" s="195" t="s">
        <v>19</v>
      </c>
      <c r="F121" s="196" t="s">
        <v>200</v>
      </c>
      <c r="G121" s="193"/>
      <c r="H121" s="197">
        <v>200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151</v>
      </c>
      <c r="AU121" s="203" t="s">
        <v>86</v>
      </c>
      <c r="AV121" s="13" t="s">
        <v>86</v>
      </c>
      <c r="AW121" s="13" t="s">
        <v>37</v>
      </c>
      <c r="AX121" s="13" t="s">
        <v>76</v>
      </c>
      <c r="AY121" s="203" t="s">
        <v>140</v>
      </c>
    </row>
    <row r="122" spans="2:51" s="14" customFormat="1" ht="12">
      <c r="B122" s="204"/>
      <c r="C122" s="205"/>
      <c r="D122" s="194" t="s">
        <v>151</v>
      </c>
      <c r="E122" s="206" t="s">
        <v>19</v>
      </c>
      <c r="F122" s="207" t="s">
        <v>153</v>
      </c>
      <c r="G122" s="205"/>
      <c r="H122" s="208">
        <v>200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151</v>
      </c>
      <c r="AU122" s="214" t="s">
        <v>86</v>
      </c>
      <c r="AV122" s="14" t="s">
        <v>147</v>
      </c>
      <c r="AW122" s="14" t="s">
        <v>37</v>
      </c>
      <c r="AX122" s="14" t="s">
        <v>84</v>
      </c>
      <c r="AY122" s="214" t="s">
        <v>140</v>
      </c>
    </row>
    <row r="123" spans="1:65" s="2" customFormat="1" ht="33" customHeight="1">
      <c r="A123" s="34"/>
      <c r="B123" s="35"/>
      <c r="C123" s="174" t="s">
        <v>201</v>
      </c>
      <c r="D123" s="174" t="s">
        <v>142</v>
      </c>
      <c r="E123" s="175" t="s">
        <v>202</v>
      </c>
      <c r="F123" s="176" t="s">
        <v>203</v>
      </c>
      <c r="G123" s="177" t="s">
        <v>145</v>
      </c>
      <c r="H123" s="178">
        <v>35</v>
      </c>
      <c r="I123" s="179"/>
      <c r="J123" s="180">
        <f>ROUND(I123*H123,2)</f>
        <v>0</v>
      </c>
      <c r="K123" s="176" t="s">
        <v>19</v>
      </c>
      <c r="L123" s="39"/>
      <c r="M123" s="181" t="s">
        <v>19</v>
      </c>
      <c r="N123" s="182" t="s">
        <v>47</v>
      </c>
      <c r="O123" s="64"/>
      <c r="P123" s="183">
        <f>O123*H123</f>
        <v>0</v>
      </c>
      <c r="Q123" s="183">
        <v>0</v>
      </c>
      <c r="R123" s="183">
        <f>Q123*H123</f>
        <v>0</v>
      </c>
      <c r="S123" s="183">
        <v>0.086</v>
      </c>
      <c r="T123" s="184">
        <f>S123*H123</f>
        <v>3.01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5" t="s">
        <v>147</v>
      </c>
      <c r="AT123" s="185" t="s">
        <v>142</v>
      </c>
      <c r="AU123" s="185" t="s">
        <v>86</v>
      </c>
      <c r="AY123" s="17" t="s">
        <v>140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7" t="s">
        <v>84</v>
      </c>
      <c r="BK123" s="186">
        <f>ROUND(I123*H123,2)</f>
        <v>0</v>
      </c>
      <c r="BL123" s="17" t="s">
        <v>147</v>
      </c>
      <c r="BM123" s="185" t="s">
        <v>204</v>
      </c>
    </row>
    <row r="124" spans="2:51" s="13" customFormat="1" ht="12">
      <c r="B124" s="192"/>
      <c r="C124" s="193"/>
      <c r="D124" s="194" t="s">
        <v>151</v>
      </c>
      <c r="E124" s="195" t="s">
        <v>19</v>
      </c>
      <c r="F124" s="196" t="s">
        <v>152</v>
      </c>
      <c r="G124" s="193"/>
      <c r="H124" s="197">
        <v>35</v>
      </c>
      <c r="I124" s="198"/>
      <c r="J124" s="193"/>
      <c r="K124" s="193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151</v>
      </c>
      <c r="AU124" s="203" t="s">
        <v>86</v>
      </c>
      <c r="AV124" s="13" t="s">
        <v>86</v>
      </c>
      <c r="AW124" s="13" t="s">
        <v>37</v>
      </c>
      <c r="AX124" s="13" t="s">
        <v>76</v>
      </c>
      <c r="AY124" s="203" t="s">
        <v>140</v>
      </c>
    </row>
    <row r="125" spans="2:51" s="14" customFormat="1" ht="12">
      <c r="B125" s="204"/>
      <c r="C125" s="205"/>
      <c r="D125" s="194" t="s">
        <v>151</v>
      </c>
      <c r="E125" s="206" t="s">
        <v>19</v>
      </c>
      <c r="F125" s="207" t="s">
        <v>153</v>
      </c>
      <c r="G125" s="205"/>
      <c r="H125" s="208">
        <v>35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151</v>
      </c>
      <c r="AU125" s="214" t="s">
        <v>86</v>
      </c>
      <c r="AV125" s="14" t="s">
        <v>147</v>
      </c>
      <c r="AW125" s="14" t="s">
        <v>37</v>
      </c>
      <c r="AX125" s="14" t="s">
        <v>84</v>
      </c>
      <c r="AY125" s="214" t="s">
        <v>140</v>
      </c>
    </row>
    <row r="126" spans="1:65" s="2" customFormat="1" ht="62.75" customHeight="1">
      <c r="A126" s="34"/>
      <c r="B126" s="35"/>
      <c r="C126" s="174" t="s">
        <v>205</v>
      </c>
      <c r="D126" s="174" t="s">
        <v>142</v>
      </c>
      <c r="E126" s="175" t="s">
        <v>206</v>
      </c>
      <c r="F126" s="176" t="s">
        <v>207</v>
      </c>
      <c r="G126" s="177" t="s">
        <v>208</v>
      </c>
      <c r="H126" s="178">
        <v>1</v>
      </c>
      <c r="I126" s="179"/>
      <c r="J126" s="180">
        <f>ROUND(I126*H126,2)</f>
        <v>0</v>
      </c>
      <c r="K126" s="176" t="s">
        <v>19</v>
      </c>
      <c r="L126" s="39"/>
      <c r="M126" s="181" t="s">
        <v>19</v>
      </c>
      <c r="N126" s="182" t="s">
        <v>47</v>
      </c>
      <c r="O126" s="64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5" t="s">
        <v>147</v>
      </c>
      <c r="AT126" s="185" t="s">
        <v>142</v>
      </c>
      <c r="AU126" s="185" t="s">
        <v>86</v>
      </c>
      <c r="AY126" s="17" t="s">
        <v>140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7" t="s">
        <v>84</v>
      </c>
      <c r="BK126" s="186">
        <f>ROUND(I126*H126,2)</f>
        <v>0</v>
      </c>
      <c r="BL126" s="17" t="s">
        <v>147</v>
      </c>
      <c r="BM126" s="185" t="s">
        <v>209</v>
      </c>
    </row>
    <row r="127" spans="1:47" s="2" customFormat="1" ht="18">
      <c r="A127" s="34"/>
      <c r="B127" s="35"/>
      <c r="C127" s="36"/>
      <c r="D127" s="194" t="s">
        <v>210</v>
      </c>
      <c r="E127" s="36"/>
      <c r="F127" s="215" t="s">
        <v>211</v>
      </c>
      <c r="G127" s="36"/>
      <c r="H127" s="36"/>
      <c r="I127" s="189"/>
      <c r="J127" s="36"/>
      <c r="K127" s="36"/>
      <c r="L127" s="39"/>
      <c r="M127" s="190"/>
      <c r="N127" s="191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210</v>
      </c>
      <c r="AU127" s="17" t="s">
        <v>86</v>
      </c>
    </row>
    <row r="128" spans="2:51" s="13" customFormat="1" ht="12">
      <c r="B128" s="192"/>
      <c r="C128" s="193"/>
      <c r="D128" s="194" t="s">
        <v>151</v>
      </c>
      <c r="E128" s="195" t="s">
        <v>19</v>
      </c>
      <c r="F128" s="196" t="s">
        <v>152</v>
      </c>
      <c r="G128" s="193"/>
      <c r="H128" s="197">
        <v>35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151</v>
      </c>
      <c r="AU128" s="203" t="s">
        <v>86</v>
      </c>
      <c r="AV128" s="13" t="s">
        <v>86</v>
      </c>
      <c r="AW128" s="13" t="s">
        <v>37</v>
      </c>
      <c r="AX128" s="13" t="s">
        <v>76</v>
      </c>
      <c r="AY128" s="203" t="s">
        <v>140</v>
      </c>
    </row>
    <row r="129" spans="2:51" s="14" customFormat="1" ht="12">
      <c r="B129" s="204"/>
      <c r="C129" s="205"/>
      <c r="D129" s="194" t="s">
        <v>151</v>
      </c>
      <c r="E129" s="206" t="s">
        <v>19</v>
      </c>
      <c r="F129" s="207" t="s">
        <v>153</v>
      </c>
      <c r="G129" s="205"/>
      <c r="H129" s="208">
        <v>35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151</v>
      </c>
      <c r="AU129" s="214" t="s">
        <v>86</v>
      </c>
      <c r="AV129" s="14" t="s">
        <v>147</v>
      </c>
      <c r="AW129" s="14" t="s">
        <v>37</v>
      </c>
      <c r="AX129" s="14" t="s">
        <v>76</v>
      </c>
      <c r="AY129" s="214" t="s">
        <v>140</v>
      </c>
    </row>
    <row r="130" spans="2:51" s="13" customFormat="1" ht="12">
      <c r="B130" s="192"/>
      <c r="C130" s="193"/>
      <c r="D130" s="194" t="s">
        <v>151</v>
      </c>
      <c r="E130" s="195" t="s">
        <v>19</v>
      </c>
      <c r="F130" s="196" t="s">
        <v>84</v>
      </c>
      <c r="G130" s="193"/>
      <c r="H130" s="197">
        <v>1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151</v>
      </c>
      <c r="AU130" s="203" t="s">
        <v>86</v>
      </c>
      <c r="AV130" s="13" t="s">
        <v>86</v>
      </c>
      <c r="AW130" s="13" t="s">
        <v>37</v>
      </c>
      <c r="AX130" s="13" t="s">
        <v>76</v>
      </c>
      <c r="AY130" s="203" t="s">
        <v>140</v>
      </c>
    </row>
    <row r="131" spans="2:51" s="14" customFormat="1" ht="12">
      <c r="B131" s="204"/>
      <c r="C131" s="205"/>
      <c r="D131" s="194" t="s">
        <v>151</v>
      </c>
      <c r="E131" s="206" t="s">
        <v>19</v>
      </c>
      <c r="F131" s="207" t="s">
        <v>153</v>
      </c>
      <c r="G131" s="205"/>
      <c r="H131" s="208">
        <v>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151</v>
      </c>
      <c r="AU131" s="214" t="s">
        <v>86</v>
      </c>
      <c r="AV131" s="14" t="s">
        <v>147</v>
      </c>
      <c r="AW131" s="14" t="s">
        <v>37</v>
      </c>
      <c r="AX131" s="14" t="s">
        <v>84</v>
      </c>
      <c r="AY131" s="214" t="s">
        <v>140</v>
      </c>
    </row>
    <row r="132" spans="2:63" s="12" customFormat="1" ht="22.75" customHeight="1">
      <c r="B132" s="158"/>
      <c r="C132" s="159"/>
      <c r="D132" s="160" t="s">
        <v>75</v>
      </c>
      <c r="E132" s="172" t="s">
        <v>212</v>
      </c>
      <c r="F132" s="172" t="s">
        <v>213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SUM(P133:P134)</f>
        <v>0</v>
      </c>
      <c r="Q132" s="166"/>
      <c r="R132" s="167">
        <f>SUM(R133:R134)</f>
        <v>0</v>
      </c>
      <c r="S132" s="166"/>
      <c r="T132" s="168">
        <f>SUM(T133:T134)</f>
        <v>0</v>
      </c>
      <c r="AR132" s="169" t="s">
        <v>84</v>
      </c>
      <c r="AT132" s="170" t="s">
        <v>75</v>
      </c>
      <c r="AU132" s="170" t="s">
        <v>84</v>
      </c>
      <c r="AY132" s="169" t="s">
        <v>140</v>
      </c>
      <c r="BK132" s="171">
        <f>SUM(BK133:BK134)</f>
        <v>0</v>
      </c>
    </row>
    <row r="133" spans="1:65" s="2" customFormat="1" ht="44.25" customHeight="1">
      <c r="A133" s="34"/>
      <c r="B133" s="35"/>
      <c r="C133" s="174" t="s">
        <v>214</v>
      </c>
      <c r="D133" s="174" t="s">
        <v>142</v>
      </c>
      <c r="E133" s="175" t="s">
        <v>215</v>
      </c>
      <c r="F133" s="176" t="s">
        <v>216</v>
      </c>
      <c r="G133" s="177" t="s">
        <v>217</v>
      </c>
      <c r="H133" s="178">
        <v>53.028</v>
      </c>
      <c r="I133" s="179"/>
      <c r="J133" s="180">
        <f>ROUND(I133*H133,2)</f>
        <v>0</v>
      </c>
      <c r="K133" s="176" t="s">
        <v>146</v>
      </c>
      <c r="L133" s="39"/>
      <c r="M133" s="181" t="s">
        <v>19</v>
      </c>
      <c r="N133" s="182" t="s">
        <v>47</v>
      </c>
      <c r="O133" s="64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5" t="s">
        <v>147</v>
      </c>
      <c r="AT133" s="185" t="s">
        <v>142</v>
      </c>
      <c r="AU133" s="185" t="s">
        <v>86</v>
      </c>
      <c r="AY133" s="17" t="s">
        <v>140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7" t="s">
        <v>84</v>
      </c>
      <c r="BK133" s="186">
        <f>ROUND(I133*H133,2)</f>
        <v>0</v>
      </c>
      <c r="BL133" s="17" t="s">
        <v>147</v>
      </c>
      <c r="BM133" s="185" t="s">
        <v>218</v>
      </c>
    </row>
    <row r="134" spans="1:47" s="2" customFormat="1" ht="12">
      <c r="A134" s="34"/>
      <c r="B134" s="35"/>
      <c r="C134" s="36"/>
      <c r="D134" s="187" t="s">
        <v>149</v>
      </c>
      <c r="E134" s="36"/>
      <c r="F134" s="188" t="s">
        <v>219</v>
      </c>
      <c r="G134" s="36"/>
      <c r="H134" s="36"/>
      <c r="I134" s="189"/>
      <c r="J134" s="36"/>
      <c r="K134" s="36"/>
      <c r="L134" s="39"/>
      <c r="M134" s="216"/>
      <c r="N134" s="217"/>
      <c r="O134" s="218"/>
      <c r="P134" s="218"/>
      <c r="Q134" s="218"/>
      <c r="R134" s="218"/>
      <c r="S134" s="218"/>
      <c r="T134" s="219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149</v>
      </c>
      <c r="AU134" s="17" t="s">
        <v>86</v>
      </c>
    </row>
    <row r="135" spans="1:31" s="2" customFormat="1" ht="7" customHeight="1">
      <c r="A135" s="34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39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sheetProtection algorithmName="SHA-512" hashValue="OTPHV/f+istW3a7iSPFz4tjmGcL1iRmqyabOSJI1xZ2YSdCiEIIOPIecoE3mFbQ3/3iXuDjYCbQxcjBxeVGr3Q==" saltValue="KQFkMlaSYpTxGsPKUxSw0gNaSeBSC6xNdYN865OfZNnV493nWkz5ymRcGETzkgTEfwLxmgO5ajzFGamszP/EdQ==" spinCount="100000" sheet="1" objects="1" scenarios="1" formatColumns="0" formatRows="0" autoFilter="0"/>
  <autoFilter ref="C83:K13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205111"/>
    <hyperlink ref="F92" r:id="rId2" display="https://podminky.urs.cz/item/CS_URS_2022_01/132212131"/>
    <hyperlink ref="F96" r:id="rId3" display="https://podminky.urs.cz/item/CS_URS_2022_01/162351104"/>
    <hyperlink ref="F99" r:id="rId4" display="https://podminky.urs.cz/item/CS_URS_2022_01/171251101"/>
    <hyperlink ref="F102" r:id="rId5" display="https://podminky.urs.cz/item/CS_URS_2022_01/181951112"/>
    <hyperlink ref="F107" r:id="rId6" display="https://podminky.urs.cz/item/CS_URS_2022_01/566501111"/>
    <hyperlink ref="F111" r:id="rId7" display="https://podminky.urs.cz/item/CS_URS_2022_01/597311121"/>
    <hyperlink ref="F116" r:id="rId8" display="https://podminky.urs.cz/item/CS_URS_2022_01/938902113"/>
    <hyperlink ref="F120" r:id="rId9" display="https://podminky.urs.cz/item/CS_URS_2022_01/938909611"/>
    <hyperlink ref="F134" r:id="rId10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89</v>
      </c>
      <c r="AZ2" s="101" t="s">
        <v>111</v>
      </c>
      <c r="BA2" s="101" t="s">
        <v>19</v>
      </c>
      <c r="BB2" s="101" t="s">
        <v>19</v>
      </c>
      <c r="BC2" s="101" t="s">
        <v>220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221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ROUND((SUM(BE84:BE134)),2)</f>
        <v>0</v>
      </c>
      <c r="G33" s="34"/>
      <c r="H33" s="34"/>
      <c r="I33" s="119">
        <v>0.21</v>
      </c>
      <c r="J33" s="118">
        <f>ROUND(((SUM(BE84:BE134))*I33),2)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ROUND((SUM(BF84:BF134)),2)</f>
        <v>0</v>
      </c>
      <c r="G34" s="34"/>
      <c r="H34" s="34"/>
      <c r="I34" s="119">
        <v>0.15</v>
      </c>
      <c r="J34" s="118">
        <f>ROUND(((SUM(BF84:BF134))*I34),2)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ROUND((SUM(BG84:BG134)),2)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ROUND((SUM(BH84:BH134)),2)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ROUND((SUM(BI84:BI134)),2)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2201X-14XC-SO-02 - LC Pupek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J114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J132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2201X-14XC-SO-02 - LC Pupek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57.288199999999996</v>
      </c>
      <c r="S84" s="72"/>
      <c r="T84" s="156">
        <f>T85</f>
        <v>64.19999999999999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P86+P105+P114+P132</f>
        <v>0</v>
      </c>
      <c r="Q85" s="166"/>
      <c r="R85" s="167">
        <f>R86+R105+R114+R132</f>
        <v>57.288199999999996</v>
      </c>
      <c r="S85" s="166"/>
      <c r="T85" s="168">
        <f>T86+T105+T114+T132</f>
        <v>64.19999999999999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BK86+BK105+BK114+BK132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SUM(P87:P104)</f>
        <v>0</v>
      </c>
      <c r="Q86" s="166"/>
      <c r="R86" s="167">
        <f>SUM(R87:R104)</f>
        <v>0</v>
      </c>
      <c r="S86" s="166"/>
      <c r="T86" s="168">
        <f>SUM(T87:T104)</f>
        <v>2.3000000000000003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SUM(BK87:BK104)</f>
        <v>0</v>
      </c>
    </row>
    <row r="87" spans="1:65" s="2" customFormat="1" ht="49" customHeight="1">
      <c r="A87" s="34"/>
      <c r="B87" s="35"/>
      <c r="C87" s="174" t="s">
        <v>84</v>
      </c>
      <c r="D87" s="174" t="s">
        <v>142</v>
      </c>
      <c r="E87" s="175" t="s">
        <v>143</v>
      </c>
      <c r="F87" s="176" t="s">
        <v>144</v>
      </c>
      <c r="G87" s="177" t="s">
        <v>145</v>
      </c>
      <c r="H87" s="178">
        <v>10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0.23</v>
      </c>
      <c r="T87" s="184">
        <f>S87*H87</f>
        <v>2.3000000000000003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148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150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222</v>
      </c>
      <c r="G89" s="193"/>
      <c r="H89" s="197">
        <v>10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19</v>
      </c>
      <c r="F90" s="207" t="s">
        <v>153</v>
      </c>
      <c r="G90" s="205"/>
      <c r="H90" s="208">
        <v>10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44.25" customHeight="1">
      <c r="A91" s="34"/>
      <c r="B91" s="35"/>
      <c r="C91" s="174" t="s">
        <v>86</v>
      </c>
      <c r="D91" s="174" t="s">
        <v>142</v>
      </c>
      <c r="E91" s="175" t="s">
        <v>154</v>
      </c>
      <c r="F91" s="176" t="s">
        <v>155</v>
      </c>
      <c r="G91" s="177" t="s">
        <v>156</v>
      </c>
      <c r="H91" s="178">
        <v>7.5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157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158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223</v>
      </c>
      <c r="G93" s="193"/>
      <c r="H93" s="197">
        <v>7.5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76</v>
      </c>
      <c r="AY93" s="203" t="s">
        <v>140</v>
      </c>
    </row>
    <row r="94" spans="2:51" s="14" customFormat="1" ht="12">
      <c r="B94" s="204"/>
      <c r="C94" s="205"/>
      <c r="D94" s="194" t="s">
        <v>151</v>
      </c>
      <c r="E94" s="206" t="s">
        <v>111</v>
      </c>
      <c r="F94" s="207" t="s">
        <v>153</v>
      </c>
      <c r="G94" s="205"/>
      <c r="H94" s="208">
        <v>7.5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151</v>
      </c>
      <c r="AU94" s="214" t="s">
        <v>86</v>
      </c>
      <c r="AV94" s="14" t="s">
        <v>147</v>
      </c>
      <c r="AW94" s="14" t="s">
        <v>37</v>
      </c>
      <c r="AX94" s="14" t="s">
        <v>84</v>
      </c>
      <c r="AY94" s="214" t="s">
        <v>140</v>
      </c>
    </row>
    <row r="95" spans="1:65" s="2" customFormat="1" ht="62.75" customHeight="1">
      <c r="A95" s="34"/>
      <c r="B95" s="35"/>
      <c r="C95" s="174" t="s">
        <v>160</v>
      </c>
      <c r="D95" s="174" t="s">
        <v>142</v>
      </c>
      <c r="E95" s="175" t="s">
        <v>161</v>
      </c>
      <c r="F95" s="176" t="s">
        <v>162</v>
      </c>
      <c r="G95" s="177" t="s">
        <v>156</v>
      </c>
      <c r="H95" s="178">
        <v>7.5</v>
      </c>
      <c r="I95" s="179"/>
      <c r="J95" s="180">
        <f>ROUND(I95*H95,2)</f>
        <v>0</v>
      </c>
      <c r="K95" s="176" t="s">
        <v>146</v>
      </c>
      <c r="L95" s="39"/>
      <c r="M95" s="181" t="s">
        <v>19</v>
      </c>
      <c r="N95" s="182" t="s">
        <v>47</v>
      </c>
      <c r="O95" s="64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147</v>
      </c>
      <c r="AT95" s="185" t="s">
        <v>142</v>
      </c>
      <c r="AU95" s="185" t="s">
        <v>86</v>
      </c>
      <c r="AY95" s="17" t="s">
        <v>140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84</v>
      </c>
      <c r="BK95" s="186">
        <f>ROUND(I95*H95,2)</f>
        <v>0</v>
      </c>
      <c r="BL95" s="17" t="s">
        <v>147</v>
      </c>
      <c r="BM95" s="185" t="s">
        <v>224</v>
      </c>
    </row>
    <row r="96" spans="1:47" s="2" customFormat="1" ht="12">
      <c r="A96" s="34"/>
      <c r="B96" s="35"/>
      <c r="C96" s="36"/>
      <c r="D96" s="187" t="s">
        <v>149</v>
      </c>
      <c r="E96" s="36"/>
      <c r="F96" s="188" t="s">
        <v>164</v>
      </c>
      <c r="G96" s="36"/>
      <c r="H96" s="36"/>
      <c r="I96" s="189"/>
      <c r="J96" s="36"/>
      <c r="K96" s="36"/>
      <c r="L96" s="39"/>
      <c r="M96" s="190"/>
      <c r="N96" s="191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149</v>
      </c>
      <c r="AU96" s="17" t="s">
        <v>86</v>
      </c>
    </row>
    <row r="97" spans="2:51" s="13" customFormat="1" ht="12">
      <c r="B97" s="192"/>
      <c r="C97" s="193"/>
      <c r="D97" s="194" t="s">
        <v>151</v>
      </c>
      <c r="E97" s="195" t="s">
        <v>19</v>
      </c>
      <c r="F97" s="196" t="s">
        <v>111</v>
      </c>
      <c r="G97" s="193"/>
      <c r="H97" s="197">
        <v>7.5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151</v>
      </c>
      <c r="AU97" s="203" t="s">
        <v>86</v>
      </c>
      <c r="AV97" s="13" t="s">
        <v>86</v>
      </c>
      <c r="AW97" s="13" t="s">
        <v>37</v>
      </c>
      <c r="AX97" s="13" t="s">
        <v>84</v>
      </c>
      <c r="AY97" s="203" t="s">
        <v>140</v>
      </c>
    </row>
    <row r="98" spans="1:65" s="2" customFormat="1" ht="37.75" customHeight="1">
      <c r="A98" s="34"/>
      <c r="B98" s="35"/>
      <c r="C98" s="174" t="s">
        <v>147</v>
      </c>
      <c r="D98" s="174" t="s">
        <v>142</v>
      </c>
      <c r="E98" s="175" t="s">
        <v>165</v>
      </c>
      <c r="F98" s="176" t="s">
        <v>166</v>
      </c>
      <c r="G98" s="177" t="s">
        <v>156</v>
      </c>
      <c r="H98" s="178">
        <v>7.5</v>
      </c>
      <c r="I98" s="179"/>
      <c r="J98" s="180">
        <f>ROUND(I98*H98,2)</f>
        <v>0</v>
      </c>
      <c r="K98" s="176" t="s">
        <v>146</v>
      </c>
      <c r="L98" s="39"/>
      <c r="M98" s="181" t="s">
        <v>19</v>
      </c>
      <c r="N98" s="182" t="s">
        <v>47</v>
      </c>
      <c r="O98" s="64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147</v>
      </c>
      <c r="AT98" s="185" t="s">
        <v>142</v>
      </c>
      <c r="AU98" s="185" t="s">
        <v>86</v>
      </c>
      <c r="AY98" s="17" t="s">
        <v>140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84</v>
      </c>
      <c r="BK98" s="186">
        <f>ROUND(I98*H98,2)</f>
        <v>0</v>
      </c>
      <c r="BL98" s="17" t="s">
        <v>147</v>
      </c>
      <c r="BM98" s="185" t="s">
        <v>225</v>
      </c>
    </row>
    <row r="99" spans="1:47" s="2" customFormat="1" ht="12">
      <c r="A99" s="34"/>
      <c r="B99" s="35"/>
      <c r="C99" s="36"/>
      <c r="D99" s="187" t="s">
        <v>149</v>
      </c>
      <c r="E99" s="36"/>
      <c r="F99" s="188" t="s">
        <v>168</v>
      </c>
      <c r="G99" s="36"/>
      <c r="H99" s="36"/>
      <c r="I99" s="189"/>
      <c r="J99" s="36"/>
      <c r="K99" s="36"/>
      <c r="L99" s="39"/>
      <c r="M99" s="190"/>
      <c r="N99" s="19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149</v>
      </c>
      <c r="AU99" s="17" t="s">
        <v>86</v>
      </c>
    </row>
    <row r="100" spans="2:51" s="13" customFormat="1" ht="12">
      <c r="B100" s="192"/>
      <c r="C100" s="193"/>
      <c r="D100" s="194" t="s">
        <v>151</v>
      </c>
      <c r="E100" s="195" t="s">
        <v>19</v>
      </c>
      <c r="F100" s="196" t="s">
        <v>111</v>
      </c>
      <c r="G100" s="193"/>
      <c r="H100" s="197">
        <v>7.5</v>
      </c>
      <c r="I100" s="198"/>
      <c r="J100" s="193"/>
      <c r="K100" s="193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151</v>
      </c>
      <c r="AU100" s="203" t="s">
        <v>86</v>
      </c>
      <c r="AV100" s="13" t="s">
        <v>86</v>
      </c>
      <c r="AW100" s="13" t="s">
        <v>37</v>
      </c>
      <c r="AX100" s="13" t="s">
        <v>84</v>
      </c>
      <c r="AY100" s="203" t="s">
        <v>140</v>
      </c>
    </row>
    <row r="101" spans="1:65" s="2" customFormat="1" ht="33" customHeight="1">
      <c r="A101" s="34"/>
      <c r="B101" s="35"/>
      <c r="C101" s="174" t="s">
        <v>169</v>
      </c>
      <c r="D101" s="174" t="s">
        <v>142</v>
      </c>
      <c r="E101" s="175" t="s">
        <v>170</v>
      </c>
      <c r="F101" s="176" t="s">
        <v>171</v>
      </c>
      <c r="G101" s="177" t="s">
        <v>172</v>
      </c>
      <c r="H101" s="178">
        <v>640</v>
      </c>
      <c r="I101" s="179"/>
      <c r="J101" s="180">
        <f>ROUND(I101*H101,2)</f>
        <v>0</v>
      </c>
      <c r="K101" s="176" t="s">
        <v>146</v>
      </c>
      <c r="L101" s="39"/>
      <c r="M101" s="181" t="s">
        <v>19</v>
      </c>
      <c r="N101" s="182" t="s">
        <v>47</v>
      </c>
      <c r="O101" s="64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5" t="s">
        <v>147</v>
      </c>
      <c r="AT101" s="185" t="s">
        <v>142</v>
      </c>
      <c r="AU101" s="185" t="s">
        <v>86</v>
      </c>
      <c r="AY101" s="17" t="s">
        <v>140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7" t="s">
        <v>84</v>
      </c>
      <c r="BK101" s="186">
        <f>ROUND(I101*H101,2)</f>
        <v>0</v>
      </c>
      <c r="BL101" s="17" t="s">
        <v>147</v>
      </c>
      <c r="BM101" s="185" t="s">
        <v>173</v>
      </c>
    </row>
    <row r="102" spans="1:47" s="2" customFormat="1" ht="12">
      <c r="A102" s="34"/>
      <c r="B102" s="35"/>
      <c r="C102" s="36"/>
      <c r="D102" s="187" t="s">
        <v>149</v>
      </c>
      <c r="E102" s="36"/>
      <c r="F102" s="188" t="s">
        <v>174</v>
      </c>
      <c r="G102" s="36"/>
      <c r="H102" s="36"/>
      <c r="I102" s="189"/>
      <c r="J102" s="36"/>
      <c r="K102" s="36"/>
      <c r="L102" s="39"/>
      <c r="M102" s="190"/>
      <c r="N102" s="191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86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226</v>
      </c>
      <c r="G103" s="193"/>
      <c r="H103" s="197">
        <v>640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76</v>
      </c>
      <c r="AY103" s="203" t="s">
        <v>140</v>
      </c>
    </row>
    <row r="104" spans="2:51" s="14" customFormat="1" ht="12">
      <c r="B104" s="204"/>
      <c r="C104" s="205"/>
      <c r="D104" s="194" t="s">
        <v>151</v>
      </c>
      <c r="E104" s="206" t="s">
        <v>19</v>
      </c>
      <c r="F104" s="207" t="s">
        <v>153</v>
      </c>
      <c r="G104" s="205"/>
      <c r="H104" s="208">
        <v>640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151</v>
      </c>
      <c r="AU104" s="214" t="s">
        <v>86</v>
      </c>
      <c r="AV104" s="14" t="s">
        <v>147</v>
      </c>
      <c r="AW104" s="14" t="s">
        <v>37</v>
      </c>
      <c r="AX104" s="14" t="s">
        <v>84</v>
      </c>
      <c r="AY104" s="214" t="s">
        <v>140</v>
      </c>
    </row>
    <row r="105" spans="2:63" s="12" customFormat="1" ht="22.75" customHeight="1">
      <c r="B105" s="158"/>
      <c r="C105" s="159"/>
      <c r="D105" s="160" t="s">
        <v>75</v>
      </c>
      <c r="E105" s="172" t="s">
        <v>169</v>
      </c>
      <c r="F105" s="172" t="s">
        <v>176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SUM(P106:P113)</f>
        <v>0</v>
      </c>
      <c r="Q105" s="166"/>
      <c r="R105" s="167">
        <f>SUM(R106:R113)</f>
        <v>57.288199999999996</v>
      </c>
      <c r="S105" s="166"/>
      <c r="T105" s="168">
        <f>SUM(T106:T113)</f>
        <v>0</v>
      </c>
      <c r="AR105" s="169" t="s">
        <v>84</v>
      </c>
      <c r="AT105" s="170" t="s">
        <v>75</v>
      </c>
      <c r="AU105" s="170" t="s">
        <v>84</v>
      </c>
      <c r="AY105" s="169" t="s">
        <v>140</v>
      </c>
      <c r="BK105" s="171">
        <f>SUM(BK106:BK113)</f>
        <v>0</v>
      </c>
    </row>
    <row r="106" spans="1:65" s="2" customFormat="1" ht="66.75" customHeight="1">
      <c r="A106" s="34"/>
      <c r="B106" s="35"/>
      <c r="C106" s="174" t="s">
        <v>177</v>
      </c>
      <c r="D106" s="174" t="s">
        <v>142</v>
      </c>
      <c r="E106" s="175" t="s">
        <v>178</v>
      </c>
      <c r="F106" s="176" t="s">
        <v>179</v>
      </c>
      <c r="G106" s="177" t="s">
        <v>172</v>
      </c>
      <c r="H106" s="178">
        <v>320</v>
      </c>
      <c r="I106" s="179"/>
      <c r="J106" s="180">
        <f>ROUND(I106*H106,2)</f>
        <v>0</v>
      </c>
      <c r="K106" s="176" t="s">
        <v>146</v>
      </c>
      <c r="L106" s="39"/>
      <c r="M106" s="181" t="s">
        <v>19</v>
      </c>
      <c r="N106" s="182" t="s">
        <v>47</v>
      </c>
      <c r="O106" s="64"/>
      <c r="P106" s="183">
        <f>O106*H106</f>
        <v>0</v>
      </c>
      <c r="Q106" s="183">
        <v>0.17726</v>
      </c>
      <c r="R106" s="183">
        <f>Q106*H106</f>
        <v>56.7232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147</v>
      </c>
      <c r="AT106" s="185" t="s">
        <v>142</v>
      </c>
      <c r="AU106" s="185" t="s">
        <v>86</v>
      </c>
      <c r="AY106" s="17" t="s">
        <v>140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84</v>
      </c>
      <c r="BK106" s="186">
        <f>ROUND(I106*H106,2)</f>
        <v>0</v>
      </c>
      <c r="BL106" s="17" t="s">
        <v>147</v>
      </c>
      <c r="BM106" s="185" t="s">
        <v>180</v>
      </c>
    </row>
    <row r="107" spans="1:47" s="2" customFormat="1" ht="12">
      <c r="A107" s="34"/>
      <c r="B107" s="35"/>
      <c r="C107" s="36"/>
      <c r="D107" s="187" t="s">
        <v>149</v>
      </c>
      <c r="E107" s="36"/>
      <c r="F107" s="188" t="s">
        <v>181</v>
      </c>
      <c r="G107" s="36"/>
      <c r="H107" s="36"/>
      <c r="I107" s="189"/>
      <c r="J107" s="36"/>
      <c r="K107" s="36"/>
      <c r="L107" s="39"/>
      <c r="M107" s="190"/>
      <c r="N107" s="19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149</v>
      </c>
      <c r="AU107" s="17" t="s">
        <v>86</v>
      </c>
    </row>
    <row r="108" spans="2:51" s="13" customFormat="1" ht="12">
      <c r="B108" s="192"/>
      <c r="C108" s="193"/>
      <c r="D108" s="194" t="s">
        <v>151</v>
      </c>
      <c r="E108" s="195" t="s">
        <v>19</v>
      </c>
      <c r="F108" s="196" t="s">
        <v>227</v>
      </c>
      <c r="G108" s="193"/>
      <c r="H108" s="197">
        <v>320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151</v>
      </c>
      <c r="AU108" s="203" t="s">
        <v>86</v>
      </c>
      <c r="AV108" s="13" t="s">
        <v>86</v>
      </c>
      <c r="AW108" s="13" t="s">
        <v>37</v>
      </c>
      <c r="AX108" s="13" t="s">
        <v>76</v>
      </c>
      <c r="AY108" s="203" t="s">
        <v>140</v>
      </c>
    </row>
    <row r="109" spans="2:51" s="14" customFormat="1" ht="12">
      <c r="B109" s="204"/>
      <c r="C109" s="205"/>
      <c r="D109" s="194" t="s">
        <v>151</v>
      </c>
      <c r="E109" s="206" t="s">
        <v>19</v>
      </c>
      <c r="F109" s="207" t="s">
        <v>153</v>
      </c>
      <c r="G109" s="205"/>
      <c r="H109" s="208">
        <v>320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151</v>
      </c>
      <c r="AU109" s="214" t="s">
        <v>86</v>
      </c>
      <c r="AV109" s="14" t="s">
        <v>147</v>
      </c>
      <c r="AW109" s="14" t="s">
        <v>37</v>
      </c>
      <c r="AX109" s="14" t="s">
        <v>84</v>
      </c>
      <c r="AY109" s="214" t="s">
        <v>140</v>
      </c>
    </row>
    <row r="110" spans="1:65" s="2" customFormat="1" ht="24.15" customHeight="1">
      <c r="A110" s="34"/>
      <c r="B110" s="35"/>
      <c r="C110" s="174" t="s">
        <v>183</v>
      </c>
      <c r="D110" s="174" t="s">
        <v>142</v>
      </c>
      <c r="E110" s="175" t="s">
        <v>184</v>
      </c>
      <c r="F110" s="176" t="s">
        <v>185</v>
      </c>
      <c r="G110" s="177" t="s">
        <v>145</v>
      </c>
      <c r="H110" s="178">
        <v>10</v>
      </c>
      <c r="I110" s="179"/>
      <c r="J110" s="180">
        <f>ROUND(I110*H110,2)</f>
        <v>0</v>
      </c>
      <c r="K110" s="176" t="s">
        <v>146</v>
      </c>
      <c r="L110" s="39"/>
      <c r="M110" s="181" t="s">
        <v>19</v>
      </c>
      <c r="N110" s="182" t="s">
        <v>47</v>
      </c>
      <c r="O110" s="64"/>
      <c r="P110" s="183">
        <f>O110*H110</f>
        <v>0</v>
      </c>
      <c r="Q110" s="183">
        <v>0.0565</v>
      </c>
      <c r="R110" s="183">
        <f>Q110*H110</f>
        <v>0.5650000000000001</v>
      </c>
      <c r="S110" s="183">
        <v>0</v>
      </c>
      <c r="T110" s="184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5" t="s">
        <v>147</v>
      </c>
      <c r="AT110" s="185" t="s">
        <v>142</v>
      </c>
      <c r="AU110" s="185" t="s">
        <v>86</v>
      </c>
      <c r="AY110" s="17" t="s">
        <v>140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7" t="s">
        <v>84</v>
      </c>
      <c r="BK110" s="186">
        <f>ROUND(I110*H110,2)</f>
        <v>0</v>
      </c>
      <c r="BL110" s="17" t="s">
        <v>147</v>
      </c>
      <c r="BM110" s="185" t="s">
        <v>186</v>
      </c>
    </row>
    <row r="111" spans="1:47" s="2" customFormat="1" ht="12">
      <c r="A111" s="34"/>
      <c r="B111" s="35"/>
      <c r="C111" s="36"/>
      <c r="D111" s="187" t="s">
        <v>149</v>
      </c>
      <c r="E111" s="36"/>
      <c r="F111" s="188" t="s">
        <v>187</v>
      </c>
      <c r="G111" s="36"/>
      <c r="H111" s="36"/>
      <c r="I111" s="189"/>
      <c r="J111" s="36"/>
      <c r="K111" s="36"/>
      <c r="L111" s="39"/>
      <c r="M111" s="190"/>
      <c r="N111" s="191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149</v>
      </c>
      <c r="AU111" s="17" t="s">
        <v>86</v>
      </c>
    </row>
    <row r="112" spans="2:51" s="13" customFormat="1" ht="12">
      <c r="B112" s="192"/>
      <c r="C112" s="193"/>
      <c r="D112" s="194" t="s">
        <v>151</v>
      </c>
      <c r="E112" s="195" t="s">
        <v>19</v>
      </c>
      <c r="F112" s="196" t="s">
        <v>222</v>
      </c>
      <c r="G112" s="193"/>
      <c r="H112" s="197">
        <v>10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151</v>
      </c>
      <c r="AU112" s="203" t="s">
        <v>86</v>
      </c>
      <c r="AV112" s="13" t="s">
        <v>86</v>
      </c>
      <c r="AW112" s="13" t="s">
        <v>37</v>
      </c>
      <c r="AX112" s="13" t="s">
        <v>76</v>
      </c>
      <c r="AY112" s="203" t="s">
        <v>140</v>
      </c>
    </row>
    <row r="113" spans="2:51" s="14" customFormat="1" ht="12">
      <c r="B113" s="204"/>
      <c r="C113" s="205"/>
      <c r="D113" s="194" t="s">
        <v>151</v>
      </c>
      <c r="E113" s="206" t="s">
        <v>19</v>
      </c>
      <c r="F113" s="207" t="s">
        <v>153</v>
      </c>
      <c r="G113" s="205"/>
      <c r="H113" s="208">
        <v>10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151</v>
      </c>
      <c r="AU113" s="214" t="s">
        <v>86</v>
      </c>
      <c r="AV113" s="14" t="s">
        <v>147</v>
      </c>
      <c r="AW113" s="14" t="s">
        <v>37</v>
      </c>
      <c r="AX113" s="14" t="s">
        <v>84</v>
      </c>
      <c r="AY113" s="214" t="s">
        <v>140</v>
      </c>
    </row>
    <row r="114" spans="2:63" s="12" customFormat="1" ht="22.75" customHeight="1">
      <c r="B114" s="158"/>
      <c r="C114" s="159"/>
      <c r="D114" s="160" t="s">
        <v>75</v>
      </c>
      <c r="E114" s="172" t="s">
        <v>188</v>
      </c>
      <c r="F114" s="172" t="s">
        <v>189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SUM(P115:P131)</f>
        <v>0</v>
      </c>
      <c r="Q114" s="166"/>
      <c r="R114" s="167">
        <f>SUM(R115:R131)</f>
        <v>0</v>
      </c>
      <c r="S114" s="166"/>
      <c r="T114" s="168">
        <f>SUM(T115:T131)</f>
        <v>61.89999999999999</v>
      </c>
      <c r="AR114" s="169" t="s">
        <v>84</v>
      </c>
      <c r="AT114" s="170" t="s">
        <v>75</v>
      </c>
      <c r="AU114" s="170" t="s">
        <v>84</v>
      </c>
      <c r="AY114" s="169" t="s">
        <v>140</v>
      </c>
      <c r="BK114" s="171">
        <f>SUM(BK115:BK131)</f>
        <v>0</v>
      </c>
    </row>
    <row r="115" spans="1:65" s="2" customFormat="1" ht="78" customHeight="1">
      <c r="A115" s="34"/>
      <c r="B115" s="35"/>
      <c r="C115" s="174" t="s">
        <v>190</v>
      </c>
      <c r="D115" s="174" t="s">
        <v>142</v>
      </c>
      <c r="E115" s="175" t="s">
        <v>191</v>
      </c>
      <c r="F115" s="176" t="s">
        <v>192</v>
      </c>
      <c r="G115" s="177" t="s">
        <v>145</v>
      </c>
      <c r="H115" s="178">
        <v>100</v>
      </c>
      <c r="I115" s="179"/>
      <c r="J115" s="180">
        <f>ROUND(I115*H115,2)</f>
        <v>0</v>
      </c>
      <c r="K115" s="176" t="s">
        <v>146</v>
      </c>
      <c r="L115" s="39"/>
      <c r="M115" s="181" t="s">
        <v>19</v>
      </c>
      <c r="N115" s="182" t="s">
        <v>47</v>
      </c>
      <c r="O115" s="64"/>
      <c r="P115" s="183">
        <f>O115*H115</f>
        <v>0</v>
      </c>
      <c r="Q115" s="183">
        <v>0</v>
      </c>
      <c r="R115" s="183">
        <f>Q115*H115</f>
        <v>0</v>
      </c>
      <c r="S115" s="183">
        <v>0.324</v>
      </c>
      <c r="T115" s="184">
        <f>S115*H115</f>
        <v>32.4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147</v>
      </c>
      <c r="AT115" s="185" t="s">
        <v>142</v>
      </c>
      <c r="AU115" s="185" t="s">
        <v>86</v>
      </c>
      <c r="AY115" s="17" t="s">
        <v>140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84</v>
      </c>
      <c r="BK115" s="186">
        <f>ROUND(I115*H115,2)</f>
        <v>0</v>
      </c>
      <c r="BL115" s="17" t="s">
        <v>147</v>
      </c>
      <c r="BM115" s="185" t="s">
        <v>193</v>
      </c>
    </row>
    <row r="116" spans="1:47" s="2" customFormat="1" ht="12">
      <c r="A116" s="34"/>
      <c r="B116" s="35"/>
      <c r="C116" s="36"/>
      <c r="D116" s="187" t="s">
        <v>149</v>
      </c>
      <c r="E116" s="36"/>
      <c r="F116" s="188" t="s">
        <v>194</v>
      </c>
      <c r="G116" s="36"/>
      <c r="H116" s="36"/>
      <c r="I116" s="189"/>
      <c r="J116" s="36"/>
      <c r="K116" s="36"/>
      <c r="L116" s="39"/>
      <c r="M116" s="190"/>
      <c r="N116" s="191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149</v>
      </c>
      <c r="AU116" s="17" t="s">
        <v>86</v>
      </c>
    </row>
    <row r="117" spans="2:51" s="13" customFormat="1" ht="12">
      <c r="B117" s="192"/>
      <c r="C117" s="193"/>
      <c r="D117" s="194" t="s">
        <v>151</v>
      </c>
      <c r="E117" s="195" t="s">
        <v>19</v>
      </c>
      <c r="F117" s="196" t="s">
        <v>195</v>
      </c>
      <c r="G117" s="193"/>
      <c r="H117" s="197">
        <v>100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151</v>
      </c>
      <c r="AU117" s="203" t="s">
        <v>86</v>
      </c>
      <c r="AV117" s="13" t="s">
        <v>86</v>
      </c>
      <c r="AW117" s="13" t="s">
        <v>37</v>
      </c>
      <c r="AX117" s="13" t="s">
        <v>76</v>
      </c>
      <c r="AY117" s="203" t="s">
        <v>140</v>
      </c>
    </row>
    <row r="118" spans="2:51" s="14" customFormat="1" ht="12">
      <c r="B118" s="204"/>
      <c r="C118" s="205"/>
      <c r="D118" s="194" t="s">
        <v>151</v>
      </c>
      <c r="E118" s="206" t="s">
        <v>19</v>
      </c>
      <c r="F118" s="207" t="s">
        <v>153</v>
      </c>
      <c r="G118" s="205"/>
      <c r="H118" s="208">
        <v>100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151</v>
      </c>
      <c r="AU118" s="214" t="s">
        <v>86</v>
      </c>
      <c r="AV118" s="14" t="s">
        <v>147</v>
      </c>
      <c r="AW118" s="14" t="s">
        <v>37</v>
      </c>
      <c r="AX118" s="14" t="s">
        <v>84</v>
      </c>
      <c r="AY118" s="214" t="s">
        <v>140</v>
      </c>
    </row>
    <row r="119" spans="1:65" s="2" customFormat="1" ht="66.75" customHeight="1">
      <c r="A119" s="34"/>
      <c r="B119" s="35"/>
      <c r="C119" s="174" t="s">
        <v>188</v>
      </c>
      <c r="D119" s="174" t="s">
        <v>142</v>
      </c>
      <c r="E119" s="175" t="s">
        <v>196</v>
      </c>
      <c r="F119" s="176" t="s">
        <v>197</v>
      </c>
      <c r="G119" s="177" t="s">
        <v>172</v>
      </c>
      <c r="H119" s="178">
        <v>200</v>
      </c>
      <c r="I119" s="179"/>
      <c r="J119" s="180">
        <f>ROUND(I119*H119,2)</f>
        <v>0</v>
      </c>
      <c r="K119" s="176" t="s">
        <v>146</v>
      </c>
      <c r="L119" s="39"/>
      <c r="M119" s="181" t="s">
        <v>19</v>
      </c>
      <c r="N119" s="182" t="s">
        <v>47</v>
      </c>
      <c r="O119" s="64"/>
      <c r="P119" s="183">
        <f>O119*H119</f>
        <v>0</v>
      </c>
      <c r="Q119" s="183">
        <v>0</v>
      </c>
      <c r="R119" s="183">
        <f>Q119*H119</f>
        <v>0</v>
      </c>
      <c r="S119" s="183">
        <v>0.126</v>
      </c>
      <c r="T119" s="184">
        <f>S119*H119</f>
        <v>25.2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5" t="s">
        <v>147</v>
      </c>
      <c r="AT119" s="185" t="s">
        <v>142</v>
      </c>
      <c r="AU119" s="185" t="s">
        <v>86</v>
      </c>
      <c r="AY119" s="17" t="s">
        <v>140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7" t="s">
        <v>84</v>
      </c>
      <c r="BK119" s="186">
        <f>ROUND(I119*H119,2)</f>
        <v>0</v>
      </c>
      <c r="BL119" s="17" t="s">
        <v>147</v>
      </c>
      <c r="BM119" s="185" t="s">
        <v>198</v>
      </c>
    </row>
    <row r="120" spans="1:47" s="2" customFormat="1" ht="12">
      <c r="A120" s="34"/>
      <c r="B120" s="35"/>
      <c r="C120" s="36"/>
      <c r="D120" s="187" t="s">
        <v>149</v>
      </c>
      <c r="E120" s="36"/>
      <c r="F120" s="188" t="s">
        <v>199</v>
      </c>
      <c r="G120" s="36"/>
      <c r="H120" s="36"/>
      <c r="I120" s="189"/>
      <c r="J120" s="36"/>
      <c r="K120" s="36"/>
      <c r="L120" s="39"/>
      <c r="M120" s="190"/>
      <c r="N120" s="191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149</v>
      </c>
      <c r="AU120" s="17" t="s">
        <v>86</v>
      </c>
    </row>
    <row r="121" spans="2:51" s="13" customFormat="1" ht="12">
      <c r="B121" s="192"/>
      <c r="C121" s="193"/>
      <c r="D121" s="194" t="s">
        <v>151</v>
      </c>
      <c r="E121" s="195" t="s">
        <v>19</v>
      </c>
      <c r="F121" s="196" t="s">
        <v>200</v>
      </c>
      <c r="G121" s="193"/>
      <c r="H121" s="197">
        <v>200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151</v>
      </c>
      <c r="AU121" s="203" t="s">
        <v>86</v>
      </c>
      <c r="AV121" s="13" t="s">
        <v>86</v>
      </c>
      <c r="AW121" s="13" t="s">
        <v>37</v>
      </c>
      <c r="AX121" s="13" t="s">
        <v>76</v>
      </c>
      <c r="AY121" s="203" t="s">
        <v>140</v>
      </c>
    </row>
    <row r="122" spans="2:51" s="14" customFormat="1" ht="12">
      <c r="B122" s="204"/>
      <c r="C122" s="205"/>
      <c r="D122" s="194" t="s">
        <v>151</v>
      </c>
      <c r="E122" s="206" t="s">
        <v>19</v>
      </c>
      <c r="F122" s="207" t="s">
        <v>153</v>
      </c>
      <c r="G122" s="205"/>
      <c r="H122" s="208">
        <v>200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151</v>
      </c>
      <c r="AU122" s="214" t="s">
        <v>86</v>
      </c>
      <c r="AV122" s="14" t="s">
        <v>147</v>
      </c>
      <c r="AW122" s="14" t="s">
        <v>37</v>
      </c>
      <c r="AX122" s="14" t="s">
        <v>84</v>
      </c>
      <c r="AY122" s="214" t="s">
        <v>140</v>
      </c>
    </row>
    <row r="123" spans="1:65" s="2" customFormat="1" ht="33" customHeight="1">
      <c r="A123" s="34"/>
      <c r="B123" s="35"/>
      <c r="C123" s="174" t="s">
        <v>201</v>
      </c>
      <c r="D123" s="174" t="s">
        <v>142</v>
      </c>
      <c r="E123" s="175" t="s">
        <v>202</v>
      </c>
      <c r="F123" s="176" t="s">
        <v>203</v>
      </c>
      <c r="G123" s="177" t="s">
        <v>145</v>
      </c>
      <c r="H123" s="178">
        <v>50</v>
      </c>
      <c r="I123" s="179"/>
      <c r="J123" s="180">
        <f>ROUND(I123*H123,2)</f>
        <v>0</v>
      </c>
      <c r="K123" s="176" t="s">
        <v>19</v>
      </c>
      <c r="L123" s="39"/>
      <c r="M123" s="181" t="s">
        <v>19</v>
      </c>
      <c r="N123" s="182" t="s">
        <v>47</v>
      </c>
      <c r="O123" s="64"/>
      <c r="P123" s="183">
        <f>O123*H123</f>
        <v>0</v>
      </c>
      <c r="Q123" s="183">
        <v>0</v>
      </c>
      <c r="R123" s="183">
        <f>Q123*H123</f>
        <v>0</v>
      </c>
      <c r="S123" s="183">
        <v>0.086</v>
      </c>
      <c r="T123" s="184">
        <f>S123*H123</f>
        <v>4.3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5" t="s">
        <v>147</v>
      </c>
      <c r="AT123" s="185" t="s">
        <v>142</v>
      </c>
      <c r="AU123" s="185" t="s">
        <v>86</v>
      </c>
      <c r="AY123" s="17" t="s">
        <v>140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7" t="s">
        <v>84</v>
      </c>
      <c r="BK123" s="186">
        <f>ROUND(I123*H123,2)</f>
        <v>0</v>
      </c>
      <c r="BL123" s="17" t="s">
        <v>147</v>
      </c>
      <c r="BM123" s="185" t="s">
        <v>204</v>
      </c>
    </row>
    <row r="124" spans="2:51" s="13" customFormat="1" ht="12">
      <c r="B124" s="192"/>
      <c r="C124" s="193"/>
      <c r="D124" s="194" t="s">
        <v>151</v>
      </c>
      <c r="E124" s="195" t="s">
        <v>19</v>
      </c>
      <c r="F124" s="196" t="s">
        <v>228</v>
      </c>
      <c r="G124" s="193"/>
      <c r="H124" s="197">
        <v>50</v>
      </c>
      <c r="I124" s="198"/>
      <c r="J124" s="193"/>
      <c r="K124" s="193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151</v>
      </c>
      <c r="AU124" s="203" t="s">
        <v>86</v>
      </c>
      <c r="AV124" s="13" t="s">
        <v>86</v>
      </c>
      <c r="AW124" s="13" t="s">
        <v>37</v>
      </c>
      <c r="AX124" s="13" t="s">
        <v>76</v>
      </c>
      <c r="AY124" s="203" t="s">
        <v>140</v>
      </c>
    </row>
    <row r="125" spans="2:51" s="14" customFormat="1" ht="12">
      <c r="B125" s="204"/>
      <c r="C125" s="205"/>
      <c r="D125" s="194" t="s">
        <v>151</v>
      </c>
      <c r="E125" s="206" t="s">
        <v>19</v>
      </c>
      <c r="F125" s="207" t="s">
        <v>153</v>
      </c>
      <c r="G125" s="205"/>
      <c r="H125" s="208">
        <v>50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151</v>
      </c>
      <c r="AU125" s="214" t="s">
        <v>86</v>
      </c>
      <c r="AV125" s="14" t="s">
        <v>147</v>
      </c>
      <c r="AW125" s="14" t="s">
        <v>37</v>
      </c>
      <c r="AX125" s="14" t="s">
        <v>84</v>
      </c>
      <c r="AY125" s="214" t="s">
        <v>140</v>
      </c>
    </row>
    <row r="126" spans="1:65" s="2" customFormat="1" ht="62.75" customHeight="1">
      <c r="A126" s="34"/>
      <c r="B126" s="35"/>
      <c r="C126" s="174" t="s">
        <v>205</v>
      </c>
      <c r="D126" s="174" t="s">
        <v>142</v>
      </c>
      <c r="E126" s="175" t="s">
        <v>206</v>
      </c>
      <c r="F126" s="176" t="s">
        <v>229</v>
      </c>
      <c r="G126" s="177" t="s">
        <v>208</v>
      </c>
      <c r="H126" s="178">
        <v>1</v>
      </c>
      <c r="I126" s="179"/>
      <c r="J126" s="180">
        <f>ROUND(I126*H126,2)</f>
        <v>0</v>
      </c>
      <c r="K126" s="176" t="s">
        <v>19</v>
      </c>
      <c r="L126" s="39"/>
      <c r="M126" s="181" t="s">
        <v>19</v>
      </c>
      <c r="N126" s="182" t="s">
        <v>47</v>
      </c>
      <c r="O126" s="64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5" t="s">
        <v>147</v>
      </c>
      <c r="AT126" s="185" t="s">
        <v>142</v>
      </c>
      <c r="AU126" s="185" t="s">
        <v>86</v>
      </c>
      <c r="AY126" s="17" t="s">
        <v>140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7" t="s">
        <v>84</v>
      </c>
      <c r="BK126" s="186">
        <f>ROUND(I126*H126,2)</f>
        <v>0</v>
      </c>
      <c r="BL126" s="17" t="s">
        <v>147</v>
      </c>
      <c r="BM126" s="185" t="s">
        <v>209</v>
      </c>
    </row>
    <row r="127" spans="1:47" s="2" customFormat="1" ht="18">
      <c r="A127" s="34"/>
      <c r="B127" s="35"/>
      <c r="C127" s="36"/>
      <c r="D127" s="194" t="s">
        <v>210</v>
      </c>
      <c r="E127" s="36"/>
      <c r="F127" s="215" t="s">
        <v>211</v>
      </c>
      <c r="G127" s="36"/>
      <c r="H127" s="36"/>
      <c r="I127" s="189"/>
      <c r="J127" s="36"/>
      <c r="K127" s="36"/>
      <c r="L127" s="39"/>
      <c r="M127" s="190"/>
      <c r="N127" s="191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210</v>
      </c>
      <c r="AU127" s="17" t="s">
        <v>86</v>
      </c>
    </row>
    <row r="128" spans="2:51" s="13" customFormat="1" ht="12">
      <c r="B128" s="192"/>
      <c r="C128" s="193"/>
      <c r="D128" s="194" t="s">
        <v>151</v>
      </c>
      <c r="E128" s="195" t="s">
        <v>19</v>
      </c>
      <c r="F128" s="196" t="s">
        <v>222</v>
      </c>
      <c r="G128" s="193"/>
      <c r="H128" s="197">
        <v>10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151</v>
      </c>
      <c r="AU128" s="203" t="s">
        <v>86</v>
      </c>
      <c r="AV128" s="13" t="s">
        <v>86</v>
      </c>
      <c r="AW128" s="13" t="s">
        <v>37</v>
      </c>
      <c r="AX128" s="13" t="s">
        <v>76</v>
      </c>
      <c r="AY128" s="203" t="s">
        <v>140</v>
      </c>
    </row>
    <row r="129" spans="2:51" s="14" customFormat="1" ht="12">
      <c r="B129" s="204"/>
      <c r="C129" s="205"/>
      <c r="D129" s="194" t="s">
        <v>151</v>
      </c>
      <c r="E129" s="206" t="s">
        <v>19</v>
      </c>
      <c r="F129" s="207" t="s">
        <v>153</v>
      </c>
      <c r="G129" s="205"/>
      <c r="H129" s="208">
        <v>10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151</v>
      </c>
      <c r="AU129" s="214" t="s">
        <v>86</v>
      </c>
      <c r="AV129" s="14" t="s">
        <v>147</v>
      </c>
      <c r="AW129" s="14" t="s">
        <v>37</v>
      </c>
      <c r="AX129" s="14" t="s">
        <v>76</v>
      </c>
      <c r="AY129" s="214" t="s">
        <v>140</v>
      </c>
    </row>
    <row r="130" spans="2:51" s="13" customFormat="1" ht="12">
      <c r="B130" s="192"/>
      <c r="C130" s="193"/>
      <c r="D130" s="194" t="s">
        <v>151</v>
      </c>
      <c r="E130" s="195" t="s">
        <v>19</v>
      </c>
      <c r="F130" s="196" t="s">
        <v>84</v>
      </c>
      <c r="G130" s="193"/>
      <c r="H130" s="197">
        <v>1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151</v>
      </c>
      <c r="AU130" s="203" t="s">
        <v>86</v>
      </c>
      <c r="AV130" s="13" t="s">
        <v>86</v>
      </c>
      <c r="AW130" s="13" t="s">
        <v>37</v>
      </c>
      <c r="AX130" s="13" t="s">
        <v>76</v>
      </c>
      <c r="AY130" s="203" t="s">
        <v>140</v>
      </c>
    </row>
    <row r="131" spans="2:51" s="14" customFormat="1" ht="12">
      <c r="B131" s="204"/>
      <c r="C131" s="205"/>
      <c r="D131" s="194" t="s">
        <v>151</v>
      </c>
      <c r="E131" s="206" t="s">
        <v>19</v>
      </c>
      <c r="F131" s="207" t="s">
        <v>153</v>
      </c>
      <c r="G131" s="205"/>
      <c r="H131" s="208">
        <v>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151</v>
      </c>
      <c r="AU131" s="214" t="s">
        <v>86</v>
      </c>
      <c r="AV131" s="14" t="s">
        <v>147</v>
      </c>
      <c r="AW131" s="14" t="s">
        <v>37</v>
      </c>
      <c r="AX131" s="14" t="s">
        <v>84</v>
      </c>
      <c r="AY131" s="214" t="s">
        <v>140</v>
      </c>
    </row>
    <row r="132" spans="2:63" s="12" customFormat="1" ht="22.75" customHeight="1">
      <c r="B132" s="158"/>
      <c r="C132" s="159"/>
      <c r="D132" s="160" t="s">
        <v>75</v>
      </c>
      <c r="E132" s="172" t="s">
        <v>212</v>
      </c>
      <c r="F132" s="172" t="s">
        <v>213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SUM(P133:P134)</f>
        <v>0</v>
      </c>
      <c r="Q132" s="166"/>
      <c r="R132" s="167">
        <f>SUM(R133:R134)</f>
        <v>0</v>
      </c>
      <c r="S132" s="166"/>
      <c r="T132" s="168">
        <f>SUM(T133:T134)</f>
        <v>0</v>
      </c>
      <c r="AR132" s="169" t="s">
        <v>84</v>
      </c>
      <c r="AT132" s="170" t="s">
        <v>75</v>
      </c>
      <c r="AU132" s="170" t="s">
        <v>84</v>
      </c>
      <c r="AY132" s="169" t="s">
        <v>140</v>
      </c>
      <c r="BK132" s="171">
        <f>SUM(BK133:BK134)</f>
        <v>0</v>
      </c>
    </row>
    <row r="133" spans="1:65" s="2" customFormat="1" ht="44.25" customHeight="1">
      <c r="A133" s="34"/>
      <c r="B133" s="35"/>
      <c r="C133" s="174" t="s">
        <v>214</v>
      </c>
      <c r="D133" s="174" t="s">
        <v>142</v>
      </c>
      <c r="E133" s="175" t="s">
        <v>215</v>
      </c>
      <c r="F133" s="176" t="s">
        <v>216</v>
      </c>
      <c r="G133" s="177" t="s">
        <v>217</v>
      </c>
      <c r="H133" s="178">
        <v>57.288</v>
      </c>
      <c r="I133" s="179"/>
      <c r="J133" s="180">
        <f>ROUND(I133*H133,2)</f>
        <v>0</v>
      </c>
      <c r="K133" s="176" t="s">
        <v>146</v>
      </c>
      <c r="L133" s="39"/>
      <c r="M133" s="181" t="s">
        <v>19</v>
      </c>
      <c r="N133" s="182" t="s">
        <v>47</v>
      </c>
      <c r="O133" s="64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5" t="s">
        <v>147</v>
      </c>
      <c r="AT133" s="185" t="s">
        <v>142</v>
      </c>
      <c r="AU133" s="185" t="s">
        <v>86</v>
      </c>
      <c r="AY133" s="17" t="s">
        <v>140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7" t="s">
        <v>84</v>
      </c>
      <c r="BK133" s="186">
        <f>ROUND(I133*H133,2)</f>
        <v>0</v>
      </c>
      <c r="BL133" s="17" t="s">
        <v>147</v>
      </c>
      <c r="BM133" s="185" t="s">
        <v>218</v>
      </c>
    </row>
    <row r="134" spans="1:47" s="2" customFormat="1" ht="12">
      <c r="A134" s="34"/>
      <c r="B134" s="35"/>
      <c r="C134" s="36"/>
      <c r="D134" s="187" t="s">
        <v>149</v>
      </c>
      <c r="E134" s="36"/>
      <c r="F134" s="188" t="s">
        <v>219</v>
      </c>
      <c r="G134" s="36"/>
      <c r="H134" s="36"/>
      <c r="I134" s="189"/>
      <c r="J134" s="36"/>
      <c r="K134" s="36"/>
      <c r="L134" s="39"/>
      <c r="M134" s="216"/>
      <c r="N134" s="217"/>
      <c r="O134" s="218"/>
      <c r="P134" s="218"/>
      <c r="Q134" s="218"/>
      <c r="R134" s="218"/>
      <c r="S134" s="218"/>
      <c r="T134" s="219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149</v>
      </c>
      <c r="AU134" s="17" t="s">
        <v>86</v>
      </c>
    </row>
    <row r="135" spans="1:31" s="2" customFormat="1" ht="7" customHeight="1">
      <c r="A135" s="34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39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sheetProtection algorithmName="SHA-512" hashValue="WCqFv/HrXzKfcZH3rqbvnOlZD8XQ4pDxS0yyED1FwL3aQhvqsJYxxvv2oMcOSYeX698l8JMUq7wkGFJwUUNgpw==" saltValue="KNleMopgPUxLlHO1ZccEPSWVmRXJwWJhNBH9lGUd5qU2vaWAVcUct89RTYXSrmoOxD7R3OJlZk03w51I7/g2Vw==" spinCount="100000" sheet="1" objects="1" scenarios="1" formatColumns="0" formatRows="0" autoFilter="0"/>
  <autoFilter ref="C83:K13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205111"/>
    <hyperlink ref="F92" r:id="rId2" display="https://podminky.urs.cz/item/CS_URS_2022_01/132212131"/>
    <hyperlink ref="F96" r:id="rId3" display="https://podminky.urs.cz/item/CS_URS_2022_01/162351104"/>
    <hyperlink ref="F99" r:id="rId4" display="https://podminky.urs.cz/item/CS_URS_2022_01/171251101"/>
    <hyperlink ref="F102" r:id="rId5" display="https://podminky.urs.cz/item/CS_URS_2022_01/181951112"/>
    <hyperlink ref="F107" r:id="rId6" display="https://podminky.urs.cz/item/CS_URS_2022_01/566501111"/>
    <hyperlink ref="F111" r:id="rId7" display="https://podminky.urs.cz/item/CS_URS_2022_01/597311121"/>
    <hyperlink ref="F116" r:id="rId8" display="https://podminky.urs.cz/item/CS_URS_2022_01/938902113"/>
    <hyperlink ref="F120" r:id="rId9" display="https://podminky.urs.cz/item/CS_URS_2022_01/938909611"/>
    <hyperlink ref="F134" r:id="rId10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9"/>
  <sheetViews>
    <sheetView showGridLines="0" workbookViewId="0" topLeftCell="A104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92</v>
      </c>
      <c r="AZ2" s="101" t="s">
        <v>230</v>
      </c>
      <c r="BA2" s="101" t="s">
        <v>19</v>
      </c>
      <c r="BB2" s="101" t="s">
        <v>19</v>
      </c>
      <c r="BC2" s="101" t="s">
        <v>231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232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ROUND((SUM(BE84:BE128)),2)</f>
        <v>0</v>
      </c>
      <c r="G33" s="34"/>
      <c r="H33" s="34"/>
      <c r="I33" s="119">
        <v>0.21</v>
      </c>
      <c r="J33" s="118">
        <f>ROUND(((SUM(BE84:BE128))*I33),2)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ROUND((SUM(BF84:BF128)),2)</f>
        <v>0</v>
      </c>
      <c r="G34" s="34"/>
      <c r="H34" s="34"/>
      <c r="I34" s="119">
        <v>0.15</v>
      </c>
      <c r="J34" s="118">
        <f>ROUND(((SUM(BF84:BF128))*I34),2)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ROUND((SUM(BG84:BG128)),2)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ROUND((SUM(BH84:BH128)),2)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ROUND((SUM(BI84:BI128)),2)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2201X-14XC-SO-03 - LC Drápalky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J115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J126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2201X-14XC-SO-03 - LC Drápalky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115.4239</v>
      </c>
      <c r="S84" s="72"/>
      <c r="T84" s="156">
        <f>T85</f>
        <v>20.65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P86+P106+P115+P126</f>
        <v>0</v>
      </c>
      <c r="Q85" s="166"/>
      <c r="R85" s="167">
        <f>R86+R106+R115+R126</f>
        <v>115.4239</v>
      </c>
      <c r="S85" s="166"/>
      <c r="T85" s="168">
        <f>T86+T106+T115+T126</f>
        <v>20.65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BK86+BK106+BK115+BK126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SUM(P87:P105)</f>
        <v>0</v>
      </c>
      <c r="Q86" s="166"/>
      <c r="R86" s="167">
        <f>SUM(R87:R105)</f>
        <v>0</v>
      </c>
      <c r="S86" s="166"/>
      <c r="T86" s="168">
        <f>SUM(T87:T105)</f>
        <v>8.05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SUM(BK87:BK105)</f>
        <v>0</v>
      </c>
    </row>
    <row r="87" spans="1:65" s="2" customFormat="1" ht="49" customHeight="1">
      <c r="A87" s="34"/>
      <c r="B87" s="35"/>
      <c r="C87" s="174" t="s">
        <v>84</v>
      </c>
      <c r="D87" s="174" t="s">
        <v>142</v>
      </c>
      <c r="E87" s="175" t="s">
        <v>143</v>
      </c>
      <c r="F87" s="176" t="s">
        <v>144</v>
      </c>
      <c r="G87" s="177" t="s">
        <v>145</v>
      </c>
      <c r="H87" s="178">
        <v>35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0.23</v>
      </c>
      <c r="T87" s="184">
        <f>S87*H87</f>
        <v>8.05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148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150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152</v>
      </c>
      <c r="G89" s="193"/>
      <c r="H89" s="197">
        <v>35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19</v>
      </c>
      <c r="F90" s="207" t="s">
        <v>153</v>
      </c>
      <c r="G90" s="205"/>
      <c r="H90" s="208">
        <v>35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44.25" customHeight="1">
      <c r="A91" s="34"/>
      <c r="B91" s="35"/>
      <c r="C91" s="174" t="s">
        <v>86</v>
      </c>
      <c r="D91" s="174" t="s">
        <v>142</v>
      </c>
      <c r="E91" s="175" t="s">
        <v>154</v>
      </c>
      <c r="F91" s="176" t="s">
        <v>155</v>
      </c>
      <c r="G91" s="177" t="s">
        <v>156</v>
      </c>
      <c r="H91" s="178">
        <v>7.75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157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158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233</v>
      </c>
      <c r="G93" s="193"/>
      <c r="H93" s="197">
        <v>5.25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76</v>
      </c>
      <c r="AY93" s="203" t="s">
        <v>140</v>
      </c>
    </row>
    <row r="94" spans="2:51" s="13" customFormat="1" ht="12">
      <c r="B94" s="192"/>
      <c r="C94" s="193"/>
      <c r="D94" s="194" t="s">
        <v>151</v>
      </c>
      <c r="E94" s="195" t="s">
        <v>19</v>
      </c>
      <c r="F94" s="196" t="s">
        <v>234</v>
      </c>
      <c r="G94" s="193"/>
      <c r="H94" s="197">
        <v>2.5</v>
      </c>
      <c r="I94" s="198"/>
      <c r="J94" s="193"/>
      <c r="K94" s="193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151</v>
      </c>
      <c r="AU94" s="203" t="s">
        <v>86</v>
      </c>
      <c r="AV94" s="13" t="s">
        <v>86</v>
      </c>
      <c r="AW94" s="13" t="s">
        <v>37</v>
      </c>
      <c r="AX94" s="13" t="s">
        <v>76</v>
      </c>
      <c r="AY94" s="203" t="s">
        <v>140</v>
      </c>
    </row>
    <row r="95" spans="2:51" s="14" customFormat="1" ht="12">
      <c r="B95" s="204"/>
      <c r="C95" s="205"/>
      <c r="D95" s="194" t="s">
        <v>151</v>
      </c>
      <c r="E95" s="206" t="s">
        <v>230</v>
      </c>
      <c r="F95" s="207" t="s">
        <v>153</v>
      </c>
      <c r="G95" s="205"/>
      <c r="H95" s="208">
        <v>7.75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151</v>
      </c>
      <c r="AU95" s="214" t="s">
        <v>86</v>
      </c>
      <c r="AV95" s="14" t="s">
        <v>147</v>
      </c>
      <c r="AW95" s="14" t="s">
        <v>37</v>
      </c>
      <c r="AX95" s="14" t="s">
        <v>84</v>
      </c>
      <c r="AY95" s="214" t="s">
        <v>140</v>
      </c>
    </row>
    <row r="96" spans="1:65" s="2" customFormat="1" ht="62.75" customHeight="1">
      <c r="A96" s="34"/>
      <c r="B96" s="35"/>
      <c r="C96" s="174" t="s">
        <v>160</v>
      </c>
      <c r="D96" s="174" t="s">
        <v>142</v>
      </c>
      <c r="E96" s="175" t="s">
        <v>161</v>
      </c>
      <c r="F96" s="176" t="s">
        <v>162</v>
      </c>
      <c r="G96" s="177" t="s">
        <v>156</v>
      </c>
      <c r="H96" s="178">
        <v>7.75</v>
      </c>
      <c r="I96" s="179"/>
      <c r="J96" s="180">
        <f>ROUND(I96*H96,2)</f>
        <v>0</v>
      </c>
      <c r="K96" s="176" t="s">
        <v>146</v>
      </c>
      <c r="L96" s="39"/>
      <c r="M96" s="181" t="s">
        <v>19</v>
      </c>
      <c r="N96" s="182" t="s">
        <v>47</v>
      </c>
      <c r="O96" s="64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5" t="s">
        <v>147</v>
      </c>
      <c r="AT96" s="185" t="s">
        <v>142</v>
      </c>
      <c r="AU96" s="185" t="s">
        <v>86</v>
      </c>
      <c r="AY96" s="17" t="s">
        <v>140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7" t="s">
        <v>84</v>
      </c>
      <c r="BK96" s="186">
        <f>ROUND(I96*H96,2)</f>
        <v>0</v>
      </c>
      <c r="BL96" s="17" t="s">
        <v>147</v>
      </c>
      <c r="BM96" s="185" t="s">
        <v>235</v>
      </c>
    </row>
    <row r="97" spans="1:47" s="2" customFormat="1" ht="12">
      <c r="A97" s="34"/>
      <c r="B97" s="35"/>
      <c r="C97" s="36"/>
      <c r="D97" s="187" t="s">
        <v>149</v>
      </c>
      <c r="E97" s="36"/>
      <c r="F97" s="188" t="s">
        <v>164</v>
      </c>
      <c r="G97" s="36"/>
      <c r="H97" s="36"/>
      <c r="I97" s="189"/>
      <c r="J97" s="36"/>
      <c r="K97" s="36"/>
      <c r="L97" s="39"/>
      <c r="M97" s="190"/>
      <c r="N97" s="191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149</v>
      </c>
      <c r="AU97" s="17" t="s">
        <v>86</v>
      </c>
    </row>
    <row r="98" spans="2:51" s="13" customFormat="1" ht="12">
      <c r="B98" s="192"/>
      <c r="C98" s="193"/>
      <c r="D98" s="194" t="s">
        <v>151</v>
      </c>
      <c r="E98" s="195" t="s">
        <v>19</v>
      </c>
      <c r="F98" s="196" t="s">
        <v>230</v>
      </c>
      <c r="G98" s="193"/>
      <c r="H98" s="197">
        <v>7.75</v>
      </c>
      <c r="I98" s="198"/>
      <c r="J98" s="193"/>
      <c r="K98" s="193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151</v>
      </c>
      <c r="AU98" s="203" t="s">
        <v>86</v>
      </c>
      <c r="AV98" s="13" t="s">
        <v>86</v>
      </c>
      <c r="AW98" s="13" t="s">
        <v>37</v>
      </c>
      <c r="AX98" s="13" t="s">
        <v>84</v>
      </c>
      <c r="AY98" s="203" t="s">
        <v>140</v>
      </c>
    </row>
    <row r="99" spans="1:65" s="2" customFormat="1" ht="37.75" customHeight="1">
      <c r="A99" s="34"/>
      <c r="B99" s="35"/>
      <c r="C99" s="174" t="s">
        <v>147</v>
      </c>
      <c r="D99" s="174" t="s">
        <v>142</v>
      </c>
      <c r="E99" s="175" t="s">
        <v>165</v>
      </c>
      <c r="F99" s="176" t="s">
        <v>166</v>
      </c>
      <c r="G99" s="177" t="s">
        <v>156</v>
      </c>
      <c r="H99" s="178">
        <v>7.75</v>
      </c>
      <c r="I99" s="179"/>
      <c r="J99" s="180">
        <f>ROUND(I99*H99,2)</f>
        <v>0</v>
      </c>
      <c r="K99" s="176" t="s">
        <v>146</v>
      </c>
      <c r="L99" s="39"/>
      <c r="M99" s="181" t="s">
        <v>19</v>
      </c>
      <c r="N99" s="182" t="s">
        <v>47</v>
      </c>
      <c r="O99" s="64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5" t="s">
        <v>147</v>
      </c>
      <c r="AT99" s="185" t="s">
        <v>142</v>
      </c>
      <c r="AU99" s="185" t="s">
        <v>86</v>
      </c>
      <c r="AY99" s="17" t="s">
        <v>140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7" t="s">
        <v>84</v>
      </c>
      <c r="BK99" s="186">
        <f>ROUND(I99*H99,2)</f>
        <v>0</v>
      </c>
      <c r="BL99" s="17" t="s">
        <v>147</v>
      </c>
      <c r="BM99" s="185" t="s">
        <v>236</v>
      </c>
    </row>
    <row r="100" spans="1:47" s="2" customFormat="1" ht="12">
      <c r="A100" s="34"/>
      <c r="B100" s="35"/>
      <c r="C100" s="36"/>
      <c r="D100" s="187" t="s">
        <v>149</v>
      </c>
      <c r="E100" s="36"/>
      <c r="F100" s="188" t="s">
        <v>168</v>
      </c>
      <c r="G100" s="36"/>
      <c r="H100" s="36"/>
      <c r="I100" s="189"/>
      <c r="J100" s="36"/>
      <c r="K100" s="36"/>
      <c r="L100" s="39"/>
      <c r="M100" s="190"/>
      <c r="N100" s="191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149</v>
      </c>
      <c r="AU100" s="17" t="s">
        <v>86</v>
      </c>
    </row>
    <row r="101" spans="2:51" s="13" customFormat="1" ht="12">
      <c r="B101" s="192"/>
      <c r="C101" s="193"/>
      <c r="D101" s="194" t="s">
        <v>151</v>
      </c>
      <c r="E101" s="195" t="s">
        <v>19</v>
      </c>
      <c r="F101" s="196" t="s">
        <v>230</v>
      </c>
      <c r="G101" s="193"/>
      <c r="H101" s="197">
        <v>7.75</v>
      </c>
      <c r="I101" s="198"/>
      <c r="J101" s="193"/>
      <c r="K101" s="193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151</v>
      </c>
      <c r="AU101" s="203" t="s">
        <v>86</v>
      </c>
      <c r="AV101" s="13" t="s">
        <v>86</v>
      </c>
      <c r="AW101" s="13" t="s">
        <v>37</v>
      </c>
      <c r="AX101" s="13" t="s">
        <v>84</v>
      </c>
      <c r="AY101" s="203" t="s">
        <v>140</v>
      </c>
    </row>
    <row r="102" spans="1:65" s="2" customFormat="1" ht="33" customHeight="1">
      <c r="A102" s="34"/>
      <c r="B102" s="35"/>
      <c r="C102" s="174" t="s">
        <v>169</v>
      </c>
      <c r="D102" s="174" t="s">
        <v>142</v>
      </c>
      <c r="E102" s="175" t="s">
        <v>170</v>
      </c>
      <c r="F102" s="176" t="s">
        <v>171</v>
      </c>
      <c r="G102" s="177" t="s">
        <v>172</v>
      </c>
      <c r="H102" s="178">
        <v>320</v>
      </c>
      <c r="I102" s="179"/>
      <c r="J102" s="180">
        <f>ROUND(I102*H102,2)</f>
        <v>0</v>
      </c>
      <c r="K102" s="176" t="s">
        <v>146</v>
      </c>
      <c r="L102" s="39"/>
      <c r="M102" s="181" t="s">
        <v>19</v>
      </c>
      <c r="N102" s="182" t="s">
        <v>47</v>
      </c>
      <c r="O102" s="64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5" t="s">
        <v>147</v>
      </c>
      <c r="AT102" s="185" t="s">
        <v>142</v>
      </c>
      <c r="AU102" s="185" t="s">
        <v>86</v>
      </c>
      <c r="AY102" s="17" t="s">
        <v>140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7" t="s">
        <v>84</v>
      </c>
      <c r="BK102" s="186">
        <f>ROUND(I102*H102,2)</f>
        <v>0</v>
      </c>
      <c r="BL102" s="17" t="s">
        <v>147</v>
      </c>
      <c r="BM102" s="185" t="s">
        <v>173</v>
      </c>
    </row>
    <row r="103" spans="1:47" s="2" customFormat="1" ht="12">
      <c r="A103" s="34"/>
      <c r="B103" s="35"/>
      <c r="C103" s="36"/>
      <c r="D103" s="187" t="s">
        <v>149</v>
      </c>
      <c r="E103" s="36"/>
      <c r="F103" s="188" t="s">
        <v>174</v>
      </c>
      <c r="G103" s="36"/>
      <c r="H103" s="36"/>
      <c r="I103" s="189"/>
      <c r="J103" s="36"/>
      <c r="K103" s="36"/>
      <c r="L103" s="39"/>
      <c r="M103" s="190"/>
      <c r="N103" s="191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149</v>
      </c>
      <c r="AU103" s="17" t="s">
        <v>86</v>
      </c>
    </row>
    <row r="104" spans="2:51" s="13" customFormat="1" ht="12">
      <c r="B104" s="192"/>
      <c r="C104" s="193"/>
      <c r="D104" s="194" t="s">
        <v>151</v>
      </c>
      <c r="E104" s="195" t="s">
        <v>19</v>
      </c>
      <c r="F104" s="196" t="s">
        <v>237</v>
      </c>
      <c r="G104" s="193"/>
      <c r="H104" s="197">
        <v>320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151</v>
      </c>
      <c r="AU104" s="203" t="s">
        <v>86</v>
      </c>
      <c r="AV104" s="13" t="s">
        <v>86</v>
      </c>
      <c r="AW104" s="13" t="s">
        <v>37</v>
      </c>
      <c r="AX104" s="13" t="s">
        <v>76</v>
      </c>
      <c r="AY104" s="203" t="s">
        <v>140</v>
      </c>
    </row>
    <row r="105" spans="2:51" s="14" customFormat="1" ht="12">
      <c r="B105" s="204"/>
      <c r="C105" s="205"/>
      <c r="D105" s="194" t="s">
        <v>151</v>
      </c>
      <c r="E105" s="206" t="s">
        <v>19</v>
      </c>
      <c r="F105" s="207" t="s">
        <v>153</v>
      </c>
      <c r="G105" s="205"/>
      <c r="H105" s="208">
        <v>320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151</v>
      </c>
      <c r="AU105" s="214" t="s">
        <v>86</v>
      </c>
      <c r="AV105" s="14" t="s">
        <v>147</v>
      </c>
      <c r="AW105" s="14" t="s">
        <v>37</v>
      </c>
      <c r="AX105" s="14" t="s">
        <v>84</v>
      </c>
      <c r="AY105" s="214" t="s">
        <v>140</v>
      </c>
    </row>
    <row r="106" spans="2:63" s="12" customFormat="1" ht="22.75" customHeight="1">
      <c r="B106" s="158"/>
      <c r="C106" s="159"/>
      <c r="D106" s="160" t="s">
        <v>75</v>
      </c>
      <c r="E106" s="172" t="s">
        <v>169</v>
      </c>
      <c r="F106" s="172" t="s">
        <v>176</v>
      </c>
      <c r="G106" s="159"/>
      <c r="H106" s="159"/>
      <c r="I106" s="162"/>
      <c r="J106" s="173">
        <f>BK106</f>
        <v>0</v>
      </c>
      <c r="K106" s="159"/>
      <c r="L106" s="164"/>
      <c r="M106" s="165"/>
      <c r="N106" s="166"/>
      <c r="O106" s="166"/>
      <c r="P106" s="167">
        <f>SUM(P107:P114)</f>
        <v>0</v>
      </c>
      <c r="Q106" s="166"/>
      <c r="R106" s="167">
        <f>SUM(R107:R114)</f>
        <v>115.4239</v>
      </c>
      <c r="S106" s="166"/>
      <c r="T106" s="168">
        <f>SUM(T107:T114)</f>
        <v>0</v>
      </c>
      <c r="AR106" s="169" t="s">
        <v>84</v>
      </c>
      <c r="AT106" s="170" t="s">
        <v>75</v>
      </c>
      <c r="AU106" s="170" t="s">
        <v>84</v>
      </c>
      <c r="AY106" s="169" t="s">
        <v>140</v>
      </c>
      <c r="BK106" s="171">
        <f>SUM(BK107:BK114)</f>
        <v>0</v>
      </c>
    </row>
    <row r="107" spans="1:65" s="2" customFormat="1" ht="66.75" customHeight="1">
      <c r="A107" s="34"/>
      <c r="B107" s="35"/>
      <c r="C107" s="174" t="s">
        <v>177</v>
      </c>
      <c r="D107" s="174" t="s">
        <v>142</v>
      </c>
      <c r="E107" s="175" t="s">
        <v>178</v>
      </c>
      <c r="F107" s="176" t="s">
        <v>179</v>
      </c>
      <c r="G107" s="177" t="s">
        <v>172</v>
      </c>
      <c r="H107" s="178">
        <v>640</v>
      </c>
      <c r="I107" s="179"/>
      <c r="J107" s="180">
        <f>ROUND(I107*H107,2)</f>
        <v>0</v>
      </c>
      <c r="K107" s="176" t="s">
        <v>146</v>
      </c>
      <c r="L107" s="39"/>
      <c r="M107" s="181" t="s">
        <v>19</v>
      </c>
      <c r="N107" s="182" t="s">
        <v>47</v>
      </c>
      <c r="O107" s="64"/>
      <c r="P107" s="183">
        <f>O107*H107</f>
        <v>0</v>
      </c>
      <c r="Q107" s="183">
        <v>0.17726</v>
      </c>
      <c r="R107" s="183">
        <f>Q107*H107</f>
        <v>113.4464</v>
      </c>
      <c r="S107" s="183">
        <v>0</v>
      </c>
      <c r="T107" s="184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5" t="s">
        <v>147</v>
      </c>
      <c r="AT107" s="185" t="s">
        <v>142</v>
      </c>
      <c r="AU107" s="185" t="s">
        <v>86</v>
      </c>
      <c r="AY107" s="17" t="s">
        <v>140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7" t="s">
        <v>84</v>
      </c>
      <c r="BK107" s="186">
        <f>ROUND(I107*H107,2)</f>
        <v>0</v>
      </c>
      <c r="BL107" s="17" t="s">
        <v>147</v>
      </c>
      <c r="BM107" s="185" t="s">
        <v>180</v>
      </c>
    </row>
    <row r="108" spans="1:47" s="2" customFormat="1" ht="12">
      <c r="A108" s="34"/>
      <c r="B108" s="35"/>
      <c r="C108" s="36"/>
      <c r="D108" s="187" t="s">
        <v>149</v>
      </c>
      <c r="E108" s="36"/>
      <c r="F108" s="188" t="s">
        <v>181</v>
      </c>
      <c r="G108" s="36"/>
      <c r="H108" s="36"/>
      <c r="I108" s="189"/>
      <c r="J108" s="36"/>
      <c r="K108" s="36"/>
      <c r="L108" s="39"/>
      <c r="M108" s="190"/>
      <c r="N108" s="191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149</v>
      </c>
      <c r="AU108" s="17" t="s">
        <v>86</v>
      </c>
    </row>
    <row r="109" spans="2:51" s="13" customFormat="1" ht="12">
      <c r="B109" s="192"/>
      <c r="C109" s="193"/>
      <c r="D109" s="194" t="s">
        <v>151</v>
      </c>
      <c r="E109" s="195" t="s">
        <v>19</v>
      </c>
      <c r="F109" s="196" t="s">
        <v>238</v>
      </c>
      <c r="G109" s="193"/>
      <c r="H109" s="197">
        <v>640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151</v>
      </c>
      <c r="AU109" s="203" t="s">
        <v>86</v>
      </c>
      <c r="AV109" s="13" t="s">
        <v>86</v>
      </c>
      <c r="AW109" s="13" t="s">
        <v>37</v>
      </c>
      <c r="AX109" s="13" t="s">
        <v>76</v>
      </c>
      <c r="AY109" s="203" t="s">
        <v>140</v>
      </c>
    </row>
    <row r="110" spans="2:51" s="14" customFormat="1" ht="12">
      <c r="B110" s="204"/>
      <c r="C110" s="205"/>
      <c r="D110" s="194" t="s">
        <v>151</v>
      </c>
      <c r="E110" s="206" t="s">
        <v>19</v>
      </c>
      <c r="F110" s="207" t="s">
        <v>153</v>
      </c>
      <c r="G110" s="205"/>
      <c r="H110" s="208">
        <v>640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151</v>
      </c>
      <c r="AU110" s="214" t="s">
        <v>86</v>
      </c>
      <c r="AV110" s="14" t="s">
        <v>147</v>
      </c>
      <c r="AW110" s="14" t="s">
        <v>37</v>
      </c>
      <c r="AX110" s="14" t="s">
        <v>84</v>
      </c>
      <c r="AY110" s="214" t="s">
        <v>140</v>
      </c>
    </row>
    <row r="111" spans="1:65" s="2" customFormat="1" ht="24.15" customHeight="1">
      <c r="A111" s="34"/>
      <c r="B111" s="35"/>
      <c r="C111" s="174" t="s">
        <v>183</v>
      </c>
      <c r="D111" s="174" t="s">
        <v>142</v>
      </c>
      <c r="E111" s="175" t="s">
        <v>184</v>
      </c>
      <c r="F111" s="176" t="s">
        <v>185</v>
      </c>
      <c r="G111" s="177" t="s">
        <v>145</v>
      </c>
      <c r="H111" s="178">
        <v>35</v>
      </c>
      <c r="I111" s="179"/>
      <c r="J111" s="180">
        <f>ROUND(I111*H111,2)</f>
        <v>0</v>
      </c>
      <c r="K111" s="176" t="s">
        <v>146</v>
      </c>
      <c r="L111" s="39"/>
      <c r="M111" s="181" t="s">
        <v>19</v>
      </c>
      <c r="N111" s="182" t="s">
        <v>47</v>
      </c>
      <c r="O111" s="64"/>
      <c r="P111" s="183">
        <f>O111*H111</f>
        <v>0</v>
      </c>
      <c r="Q111" s="183">
        <v>0.0565</v>
      </c>
      <c r="R111" s="183">
        <f>Q111*H111</f>
        <v>1.9775</v>
      </c>
      <c r="S111" s="183">
        <v>0</v>
      </c>
      <c r="T111" s="184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5" t="s">
        <v>147</v>
      </c>
      <c r="AT111" s="185" t="s">
        <v>142</v>
      </c>
      <c r="AU111" s="185" t="s">
        <v>86</v>
      </c>
      <c r="AY111" s="17" t="s">
        <v>140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84</v>
      </c>
      <c r="BK111" s="186">
        <f>ROUND(I111*H111,2)</f>
        <v>0</v>
      </c>
      <c r="BL111" s="17" t="s">
        <v>147</v>
      </c>
      <c r="BM111" s="185" t="s">
        <v>186</v>
      </c>
    </row>
    <row r="112" spans="1:47" s="2" customFormat="1" ht="12">
      <c r="A112" s="34"/>
      <c r="B112" s="35"/>
      <c r="C112" s="36"/>
      <c r="D112" s="187" t="s">
        <v>149</v>
      </c>
      <c r="E112" s="36"/>
      <c r="F112" s="188" t="s">
        <v>187</v>
      </c>
      <c r="G112" s="36"/>
      <c r="H112" s="36"/>
      <c r="I112" s="189"/>
      <c r="J112" s="36"/>
      <c r="K112" s="36"/>
      <c r="L112" s="39"/>
      <c r="M112" s="190"/>
      <c r="N112" s="191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149</v>
      </c>
      <c r="AU112" s="17" t="s">
        <v>86</v>
      </c>
    </row>
    <row r="113" spans="2:51" s="13" customFormat="1" ht="12">
      <c r="B113" s="192"/>
      <c r="C113" s="193"/>
      <c r="D113" s="194" t="s">
        <v>151</v>
      </c>
      <c r="E113" s="195" t="s">
        <v>19</v>
      </c>
      <c r="F113" s="196" t="s">
        <v>152</v>
      </c>
      <c r="G113" s="193"/>
      <c r="H113" s="197">
        <v>35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151</v>
      </c>
      <c r="AU113" s="203" t="s">
        <v>86</v>
      </c>
      <c r="AV113" s="13" t="s">
        <v>86</v>
      </c>
      <c r="AW113" s="13" t="s">
        <v>37</v>
      </c>
      <c r="AX113" s="13" t="s">
        <v>76</v>
      </c>
      <c r="AY113" s="203" t="s">
        <v>140</v>
      </c>
    </row>
    <row r="114" spans="2:51" s="14" customFormat="1" ht="12">
      <c r="B114" s="204"/>
      <c r="C114" s="205"/>
      <c r="D114" s="194" t="s">
        <v>151</v>
      </c>
      <c r="E114" s="206" t="s">
        <v>19</v>
      </c>
      <c r="F114" s="207" t="s">
        <v>153</v>
      </c>
      <c r="G114" s="205"/>
      <c r="H114" s="208">
        <v>35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151</v>
      </c>
      <c r="AU114" s="214" t="s">
        <v>86</v>
      </c>
      <c r="AV114" s="14" t="s">
        <v>147</v>
      </c>
      <c r="AW114" s="14" t="s">
        <v>37</v>
      </c>
      <c r="AX114" s="14" t="s">
        <v>84</v>
      </c>
      <c r="AY114" s="214" t="s">
        <v>140</v>
      </c>
    </row>
    <row r="115" spans="2:63" s="12" customFormat="1" ht="22.75" customHeight="1">
      <c r="B115" s="158"/>
      <c r="C115" s="159"/>
      <c r="D115" s="160" t="s">
        <v>75</v>
      </c>
      <c r="E115" s="172" t="s">
        <v>188</v>
      </c>
      <c r="F115" s="172" t="s">
        <v>189</v>
      </c>
      <c r="G115" s="159"/>
      <c r="H115" s="159"/>
      <c r="I115" s="162"/>
      <c r="J115" s="173">
        <f>BK115</f>
        <v>0</v>
      </c>
      <c r="K115" s="159"/>
      <c r="L115" s="164"/>
      <c r="M115" s="165"/>
      <c r="N115" s="166"/>
      <c r="O115" s="166"/>
      <c r="P115" s="167">
        <f>SUM(P116:P125)</f>
        <v>0</v>
      </c>
      <c r="Q115" s="166"/>
      <c r="R115" s="167">
        <f>SUM(R116:R125)</f>
        <v>0</v>
      </c>
      <c r="S115" s="166"/>
      <c r="T115" s="168">
        <f>SUM(T116:T125)</f>
        <v>12.6</v>
      </c>
      <c r="AR115" s="169" t="s">
        <v>84</v>
      </c>
      <c r="AT115" s="170" t="s">
        <v>75</v>
      </c>
      <c r="AU115" s="170" t="s">
        <v>84</v>
      </c>
      <c r="AY115" s="169" t="s">
        <v>140</v>
      </c>
      <c r="BK115" s="171">
        <f>SUM(BK116:BK125)</f>
        <v>0</v>
      </c>
    </row>
    <row r="116" spans="1:65" s="2" customFormat="1" ht="66.75" customHeight="1">
      <c r="A116" s="34"/>
      <c r="B116" s="35"/>
      <c r="C116" s="174" t="s">
        <v>190</v>
      </c>
      <c r="D116" s="174" t="s">
        <v>142</v>
      </c>
      <c r="E116" s="175" t="s">
        <v>196</v>
      </c>
      <c r="F116" s="176" t="s">
        <v>197</v>
      </c>
      <c r="G116" s="177" t="s">
        <v>172</v>
      </c>
      <c r="H116" s="178">
        <v>100</v>
      </c>
      <c r="I116" s="179"/>
      <c r="J116" s="180">
        <f>ROUND(I116*H116,2)</f>
        <v>0</v>
      </c>
      <c r="K116" s="176" t="s">
        <v>146</v>
      </c>
      <c r="L116" s="39"/>
      <c r="M116" s="181" t="s">
        <v>19</v>
      </c>
      <c r="N116" s="182" t="s">
        <v>47</v>
      </c>
      <c r="O116" s="64"/>
      <c r="P116" s="183">
        <f>O116*H116</f>
        <v>0</v>
      </c>
      <c r="Q116" s="183">
        <v>0</v>
      </c>
      <c r="R116" s="183">
        <f>Q116*H116</f>
        <v>0</v>
      </c>
      <c r="S116" s="183">
        <v>0.126</v>
      </c>
      <c r="T116" s="184">
        <f>S116*H116</f>
        <v>12.6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5" t="s">
        <v>147</v>
      </c>
      <c r="AT116" s="185" t="s">
        <v>142</v>
      </c>
      <c r="AU116" s="185" t="s">
        <v>86</v>
      </c>
      <c r="AY116" s="17" t="s">
        <v>140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7" t="s">
        <v>84</v>
      </c>
      <c r="BK116" s="186">
        <f>ROUND(I116*H116,2)</f>
        <v>0</v>
      </c>
      <c r="BL116" s="17" t="s">
        <v>147</v>
      </c>
      <c r="BM116" s="185" t="s">
        <v>198</v>
      </c>
    </row>
    <row r="117" spans="1:47" s="2" customFormat="1" ht="12">
      <c r="A117" s="34"/>
      <c r="B117" s="35"/>
      <c r="C117" s="36"/>
      <c r="D117" s="187" t="s">
        <v>149</v>
      </c>
      <c r="E117" s="36"/>
      <c r="F117" s="188" t="s">
        <v>199</v>
      </c>
      <c r="G117" s="36"/>
      <c r="H117" s="36"/>
      <c r="I117" s="189"/>
      <c r="J117" s="36"/>
      <c r="K117" s="36"/>
      <c r="L117" s="39"/>
      <c r="M117" s="190"/>
      <c r="N117" s="191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149</v>
      </c>
      <c r="AU117" s="17" t="s">
        <v>86</v>
      </c>
    </row>
    <row r="118" spans="2:51" s="13" customFormat="1" ht="12">
      <c r="B118" s="192"/>
      <c r="C118" s="193"/>
      <c r="D118" s="194" t="s">
        <v>151</v>
      </c>
      <c r="E118" s="195" t="s">
        <v>19</v>
      </c>
      <c r="F118" s="196" t="s">
        <v>195</v>
      </c>
      <c r="G118" s="193"/>
      <c r="H118" s="197">
        <v>100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151</v>
      </c>
      <c r="AU118" s="203" t="s">
        <v>86</v>
      </c>
      <c r="AV118" s="13" t="s">
        <v>86</v>
      </c>
      <c r="AW118" s="13" t="s">
        <v>37</v>
      </c>
      <c r="AX118" s="13" t="s">
        <v>76</v>
      </c>
      <c r="AY118" s="203" t="s">
        <v>140</v>
      </c>
    </row>
    <row r="119" spans="2:51" s="14" customFormat="1" ht="12">
      <c r="B119" s="204"/>
      <c r="C119" s="205"/>
      <c r="D119" s="194" t="s">
        <v>151</v>
      </c>
      <c r="E119" s="206" t="s">
        <v>19</v>
      </c>
      <c r="F119" s="207" t="s">
        <v>153</v>
      </c>
      <c r="G119" s="205"/>
      <c r="H119" s="208">
        <v>100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151</v>
      </c>
      <c r="AU119" s="214" t="s">
        <v>86</v>
      </c>
      <c r="AV119" s="14" t="s">
        <v>147</v>
      </c>
      <c r="AW119" s="14" t="s">
        <v>37</v>
      </c>
      <c r="AX119" s="14" t="s">
        <v>84</v>
      </c>
      <c r="AY119" s="214" t="s">
        <v>140</v>
      </c>
    </row>
    <row r="120" spans="1:65" s="2" customFormat="1" ht="62.75" customHeight="1">
      <c r="A120" s="34"/>
      <c r="B120" s="35"/>
      <c r="C120" s="174" t="s">
        <v>188</v>
      </c>
      <c r="D120" s="174" t="s">
        <v>142</v>
      </c>
      <c r="E120" s="175" t="s">
        <v>206</v>
      </c>
      <c r="F120" s="176" t="s">
        <v>229</v>
      </c>
      <c r="G120" s="177" t="s">
        <v>208</v>
      </c>
      <c r="H120" s="178">
        <v>1</v>
      </c>
      <c r="I120" s="179"/>
      <c r="J120" s="180">
        <f>ROUND(I120*H120,2)</f>
        <v>0</v>
      </c>
      <c r="K120" s="176" t="s">
        <v>19</v>
      </c>
      <c r="L120" s="39"/>
      <c r="M120" s="181" t="s">
        <v>19</v>
      </c>
      <c r="N120" s="182" t="s">
        <v>47</v>
      </c>
      <c r="O120" s="64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147</v>
      </c>
      <c r="AT120" s="185" t="s">
        <v>142</v>
      </c>
      <c r="AU120" s="185" t="s">
        <v>86</v>
      </c>
      <c r="AY120" s="17" t="s">
        <v>140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84</v>
      </c>
      <c r="BK120" s="186">
        <f>ROUND(I120*H120,2)</f>
        <v>0</v>
      </c>
      <c r="BL120" s="17" t="s">
        <v>147</v>
      </c>
      <c r="BM120" s="185" t="s">
        <v>209</v>
      </c>
    </row>
    <row r="121" spans="1:47" s="2" customFormat="1" ht="18">
      <c r="A121" s="34"/>
      <c r="B121" s="35"/>
      <c r="C121" s="36"/>
      <c r="D121" s="194" t="s">
        <v>210</v>
      </c>
      <c r="E121" s="36"/>
      <c r="F121" s="215" t="s">
        <v>211</v>
      </c>
      <c r="G121" s="36"/>
      <c r="H121" s="36"/>
      <c r="I121" s="189"/>
      <c r="J121" s="36"/>
      <c r="K121" s="36"/>
      <c r="L121" s="39"/>
      <c r="M121" s="190"/>
      <c r="N121" s="191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210</v>
      </c>
      <c r="AU121" s="17" t="s">
        <v>86</v>
      </c>
    </row>
    <row r="122" spans="2:51" s="13" customFormat="1" ht="12">
      <c r="B122" s="192"/>
      <c r="C122" s="193"/>
      <c r="D122" s="194" t="s">
        <v>151</v>
      </c>
      <c r="E122" s="195" t="s">
        <v>19</v>
      </c>
      <c r="F122" s="196" t="s">
        <v>152</v>
      </c>
      <c r="G122" s="193"/>
      <c r="H122" s="197">
        <v>35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151</v>
      </c>
      <c r="AU122" s="203" t="s">
        <v>86</v>
      </c>
      <c r="AV122" s="13" t="s">
        <v>86</v>
      </c>
      <c r="AW122" s="13" t="s">
        <v>37</v>
      </c>
      <c r="AX122" s="13" t="s">
        <v>76</v>
      </c>
      <c r="AY122" s="203" t="s">
        <v>140</v>
      </c>
    </row>
    <row r="123" spans="2:51" s="14" customFormat="1" ht="12">
      <c r="B123" s="204"/>
      <c r="C123" s="205"/>
      <c r="D123" s="194" t="s">
        <v>151</v>
      </c>
      <c r="E123" s="206" t="s">
        <v>19</v>
      </c>
      <c r="F123" s="207" t="s">
        <v>153</v>
      </c>
      <c r="G123" s="205"/>
      <c r="H123" s="208">
        <v>35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151</v>
      </c>
      <c r="AU123" s="214" t="s">
        <v>86</v>
      </c>
      <c r="AV123" s="14" t="s">
        <v>147</v>
      </c>
      <c r="AW123" s="14" t="s">
        <v>37</v>
      </c>
      <c r="AX123" s="14" t="s">
        <v>76</v>
      </c>
      <c r="AY123" s="214" t="s">
        <v>140</v>
      </c>
    </row>
    <row r="124" spans="2:51" s="13" customFormat="1" ht="12">
      <c r="B124" s="192"/>
      <c r="C124" s="193"/>
      <c r="D124" s="194" t="s">
        <v>151</v>
      </c>
      <c r="E124" s="195" t="s">
        <v>19</v>
      </c>
      <c r="F124" s="196" t="s">
        <v>84</v>
      </c>
      <c r="G124" s="193"/>
      <c r="H124" s="197">
        <v>1</v>
      </c>
      <c r="I124" s="198"/>
      <c r="J124" s="193"/>
      <c r="K124" s="193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151</v>
      </c>
      <c r="AU124" s="203" t="s">
        <v>86</v>
      </c>
      <c r="AV124" s="13" t="s">
        <v>86</v>
      </c>
      <c r="AW124" s="13" t="s">
        <v>37</v>
      </c>
      <c r="AX124" s="13" t="s">
        <v>76</v>
      </c>
      <c r="AY124" s="203" t="s">
        <v>140</v>
      </c>
    </row>
    <row r="125" spans="2:51" s="14" customFormat="1" ht="12">
      <c r="B125" s="204"/>
      <c r="C125" s="205"/>
      <c r="D125" s="194" t="s">
        <v>151</v>
      </c>
      <c r="E125" s="206" t="s">
        <v>19</v>
      </c>
      <c r="F125" s="207" t="s">
        <v>153</v>
      </c>
      <c r="G125" s="205"/>
      <c r="H125" s="208">
        <v>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151</v>
      </c>
      <c r="AU125" s="214" t="s">
        <v>86</v>
      </c>
      <c r="AV125" s="14" t="s">
        <v>147</v>
      </c>
      <c r="AW125" s="14" t="s">
        <v>37</v>
      </c>
      <c r="AX125" s="14" t="s">
        <v>84</v>
      </c>
      <c r="AY125" s="214" t="s">
        <v>140</v>
      </c>
    </row>
    <row r="126" spans="2:63" s="12" customFormat="1" ht="22.75" customHeight="1">
      <c r="B126" s="158"/>
      <c r="C126" s="159"/>
      <c r="D126" s="160" t="s">
        <v>75</v>
      </c>
      <c r="E126" s="172" t="s">
        <v>212</v>
      </c>
      <c r="F126" s="172" t="s">
        <v>213</v>
      </c>
      <c r="G126" s="159"/>
      <c r="H126" s="159"/>
      <c r="I126" s="162"/>
      <c r="J126" s="173">
        <f>BK126</f>
        <v>0</v>
      </c>
      <c r="K126" s="159"/>
      <c r="L126" s="164"/>
      <c r="M126" s="165"/>
      <c r="N126" s="166"/>
      <c r="O126" s="166"/>
      <c r="P126" s="167">
        <f>SUM(P127:P128)</f>
        <v>0</v>
      </c>
      <c r="Q126" s="166"/>
      <c r="R126" s="167">
        <f>SUM(R127:R128)</f>
        <v>0</v>
      </c>
      <c r="S126" s="166"/>
      <c r="T126" s="168">
        <f>SUM(T127:T128)</f>
        <v>0</v>
      </c>
      <c r="AR126" s="169" t="s">
        <v>84</v>
      </c>
      <c r="AT126" s="170" t="s">
        <v>75</v>
      </c>
      <c r="AU126" s="170" t="s">
        <v>84</v>
      </c>
      <c r="AY126" s="169" t="s">
        <v>140</v>
      </c>
      <c r="BK126" s="171">
        <f>SUM(BK127:BK128)</f>
        <v>0</v>
      </c>
    </row>
    <row r="127" spans="1:65" s="2" customFormat="1" ht="44.25" customHeight="1">
      <c r="A127" s="34"/>
      <c r="B127" s="35"/>
      <c r="C127" s="174" t="s">
        <v>201</v>
      </c>
      <c r="D127" s="174" t="s">
        <v>142</v>
      </c>
      <c r="E127" s="175" t="s">
        <v>215</v>
      </c>
      <c r="F127" s="176" t="s">
        <v>216</v>
      </c>
      <c r="G127" s="177" t="s">
        <v>217</v>
      </c>
      <c r="H127" s="178">
        <v>115.424</v>
      </c>
      <c r="I127" s="179"/>
      <c r="J127" s="180">
        <f>ROUND(I127*H127,2)</f>
        <v>0</v>
      </c>
      <c r="K127" s="176" t="s">
        <v>146</v>
      </c>
      <c r="L127" s="39"/>
      <c r="M127" s="181" t="s">
        <v>19</v>
      </c>
      <c r="N127" s="182" t="s">
        <v>47</v>
      </c>
      <c r="O127" s="64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5" t="s">
        <v>147</v>
      </c>
      <c r="AT127" s="185" t="s">
        <v>142</v>
      </c>
      <c r="AU127" s="185" t="s">
        <v>86</v>
      </c>
      <c r="AY127" s="17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7" t="s">
        <v>84</v>
      </c>
      <c r="BK127" s="186">
        <f>ROUND(I127*H127,2)</f>
        <v>0</v>
      </c>
      <c r="BL127" s="17" t="s">
        <v>147</v>
      </c>
      <c r="BM127" s="185" t="s">
        <v>218</v>
      </c>
    </row>
    <row r="128" spans="1:47" s="2" customFormat="1" ht="12">
      <c r="A128" s="34"/>
      <c r="B128" s="35"/>
      <c r="C128" s="36"/>
      <c r="D128" s="187" t="s">
        <v>149</v>
      </c>
      <c r="E128" s="36"/>
      <c r="F128" s="188" t="s">
        <v>219</v>
      </c>
      <c r="G128" s="36"/>
      <c r="H128" s="36"/>
      <c r="I128" s="189"/>
      <c r="J128" s="36"/>
      <c r="K128" s="36"/>
      <c r="L128" s="39"/>
      <c r="M128" s="216"/>
      <c r="N128" s="217"/>
      <c r="O128" s="218"/>
      <c r="P128" s="218"/>
      <c r="Q128" s="218"/>
      <c r="R128" s="218"/>
      <c r="S128" s="218"/>
      <c r="T128" s="219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149</v>
      </c>
      <c r="AU128" s="17" t="s">
        <v>86</v>
      </c>
    </row>
    <row r="129" spans="1:31" s="2" customFormat="1" ht="7" customHeight="1">
      <c r="A129" s="34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9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sheetProtection algorithmName="SHA-512" hashValue="Fd5exjNIzZUZs9Jv6yMOnbiS/prSe3ozynKEHxeYBJoER2AcKtJL9LCCehi6DlOVFDP7dKdpxzXn4fQ2Imp3HA==" saltValue="hlVELJ7nLRvfdOfCSI34XR4gWVugcfQihLcENH7HeF7kg6WD85ua9TNgDnkbDRjmWkWDPF8/GJRpVrwSKANTCA==" spinCount="100000" sheet="1" objects="1" scenarios="1" formatColumns="0" formatRows="0" autoFilter="0"/>
  <autoFilter ref="C83:K12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205111"/>
    <hyperlink ref="F92" r:id="rId2" display="https://podminky.urs.cz/item/CS_URS_2022_01/132212131"/>
    <hyperlink ref="F97" r:id="rId3" display="https://podminky.urs.cz/item/CS_URS_2022_01/162351104"/>
    <hyperlink ref="F100" r:id="rId4" display="https://podminky.urs.cz/item/CS_URS_2022_01/171251101"/>
    <hyperlink ref="F103" r:id="rId5" display="https://podminky.urs.cz/item/CS_URS_2022_01/181951112"/>
    <hyperlink ref="F108" r:id="rId6" display="https://podminky.urs.cz/item/CS_URS_2022_01/566501111"/>
    <hyperlink ref="F112" r:id="rId7" display="https://podminky.urs.cz/item/CS_URS_2022_01/597311121"/>
    <hyperlink ref="F117" r:id="rId8" display="https://podminky.urs.cz/item/CS_URS_2022_01/938909611"/>
    <hyperlink ref="F128" r:id="rId9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95</v>
      </c>
      <c r="AZ2" s="101" t="s">
        <v>230</v>
      </c>
      <c r="BA2" s="101" t="s">
        <v>19</v>
      </c>
      <c r="BB2" s="101" t="s">
        <v>19</v>
      </c>
      <c r="BC2" s="101" t="s">
        <v>239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240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ROUND((SUM(BE84:BE150)),2)</f>
        <v>0</v>
      </c>
      <c r="G33" s="34"/>
      <c r="H33" s="34"/>
      <c r="I33" s="119">
        <v>0.21</v>
      </c>
      <c r="J33" s="118">
        <f>ROUND(((SUM(BE84:BE150))*I33),2)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ROUND((SUM(BF84:BF150)),2)</f>
        <v>0</v>
      </c>
      <c r="G34" s="34"/>
      <c r="H34" s="34"/>
      <c r="I34" s="119">
        <v>0.15</v>
      </c>
      <c r="J34" s="118">
        <f>ROUND(((SUM(BF84:BF150))*I34),2)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ROUND((SUM(BG84:BG150)),2)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ROUND((SUM(BH84:BH150)),2)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ROUND((SUM(BI84:BI150)),2)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2201X-14XC-SO-04 - LC Mokř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J113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J127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J148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2201X-14XC-SO-04 - LC Mokř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491.61095</v>
      </c>
      <c r="S84" s="72"/>
      <c r="T84" s="156">
        <f>T85</f>
        <v>542.525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P86+P113+P127+P148</f>
        <v>0</v>
      </c>
      <c r="Q85" s="166"/>
      <c r="R85" s="167">
        <f>R86+R113+R127+R148</f>
        <v>491.61095</v>
      </c>
      <c r="S85" s="166"/>
      <c r="T85" s="168">
        <f>T86+T113+T127+T148</f>
        <v>542.525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BK86+BK113+BK127+BK148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SUM(P87:P112)</f>
        <v>0</v>
      </c>
      <c r="Q86" s="166"/>
      <c r="R86" s="167">
        <f>SUM(R87:R112)</f>
        <v>0</v>
      </c>
      <c r="S86" s="166"/>
      <c r="T86" s="168">
        <f>SUM(T87:T112)</f>
        <v>38.525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SUM(BK87:BK112)</f>
        <v>0</v>
      </c>
    </row>
    <row r="87" spans="1:65" s="2" customFormat="1" ht="44.25" customHeight="1">
      <c r="A87" s="34"/>
      <c r="B87" s="35"/>
      <c r="C87" s="174" t="s">
        <v>84</v>
      </c>
      <c r="D87" s="174" t="s">
        <v>142</v>
      </c>
      <c r="E87" s="175" t="s">
        <v>154</v>
      </c>
      <c r="F87" s="176" t="s">
        <v>155</v>
      </c>
      <c r="G87" s="177" t="s">
        <v>156</v>
      </c>
      <c r="H87" s="178">
        <v>33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157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158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241</v>
      </c>
      <c r="G89" s="193"/>
      <c r="H89" s="197">
        <v>9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3" customFormat="1" ht="12">
      <c r="B90" s="192"/>
      <c r="C90" s="193"/>
      <c r="D90" s="194" t="s">
        <v>151</v>
      </c>
      <c r="E90" s="195" t="s">
        <v>19</v>
      </c>
      <c r="F90" s="196" t="s">
        <v>242</v>
      </c>
      <c r="G90" s="193"/>
      <c r="H90" s="197">
        <v>5.25</v>
      </c>
      <c r="I90" s="198"/>
      <c r="J90" s="193"/>
      <c r="K90" s="193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151</v>
      </c>
      <c r="AU90" s="203" t="s">
        <v>86</v>
      </c>
      <c r="AV90" s="13" t="s">
        <v>86</v>
      </c>
      <c r="AW90" s="13" t="s">
        <v>37</v>
      </c>
      <c r="AX90" s="13" t="s">
        <v>76</v>
      </c>
      <c r="AY90" s="203" t="s">
        <v>140</v>
      </c>
    </row>
    <row r="91" spans="2:51" s="13" customFormat="1" ht="12">
      <c r="B91" s="192"/>
      <c r="C91" s="193"/>
      <c r="D91" s="194" t="s">
        <v>151</v>
      </c>
      <c r="E91" s="195" t="s">
        <v>19</v>
      </c>
      <c r="F91" s="196" t="s">
        <v>243</v>
      </c>
      <c r="G91" s="193"/>
      <c r="H91" s="197">
        <v>3.75</v>
      </c>
      <c r="I91" s="198"/>
      <c r="J91" s="193"/>
      <c r="K91" s="193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151</v>
      </c>
      <c r="AU91" s="203" t="s">
        <v>86</v>
      </c>
      <c r="AV91" s="13" t="s">
        <v>86</v>
      </c>
      <c r="AW91" s="13" t="s">
        <v>37</v>
      </c>
      <c r="AX91" s="13" t="s">
        <v>76</v>
      </c>
      <c r="AY91" s="203" t="s">
        <v>140</v>
      </c>
    </row>
    <row r="92" spans="2:51" s="13" customFormat="1" ht="12">
      <c r="B92" s="192"/>
      <c r="C92" s="193"/>
      <c r="D92" s="194" t="s">
        <v>151</v>
      </c>
      <c r="E92" s="195" t="s">
        <v>19</v>
      </c>
      <c r="F92" s="196" t="s">
        <v>244</v>
      </c>
      <c r="G92" s="193"/>
      <c r="H92" s="197">
        <v>15</v>
      </c>
      <c r="I92" s="198"/>
      <c r="J92" s="193"/>
      <c r="K92" s="193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151</v>
      </c>
      <c r="AU92" s="203" t="s">
        <v>86</v>
      </c>
      <c r="AV92" s="13" t="s">
        <v>86</v>
      </c>
      <c r="AW92" s="13" t="s">
        <v>37</v>
      </c>
      <c r="AX92" s="13" t="s">
        <v>76</v>
      </c>
      <c r="AY92" s="203" t="s">
        <v>140</v>
      </c>
    </row>
    <row r="93" spans="2:51" s="14" customFormat="1" ht="12">
      <c r="B93" s="204"/>
      <c r="C93" s="205"/>
      <c r="D93" s="194" t="s">
        <v>151</v>
      </c>
      <c r="E93" s="206" t="s">
        <v>230</v>
      </c>
      <c r="F93" s="207" t="s">
        <v>153</v>
      </c>
      <c r="G93" s="205"/>
      <c r="H93" s="208">
        <v>33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151</v>
      </c>
      <c r="AU93" s="214" t="s">
        <v>86</v>
      </c>
      <c r="AV93" s="14" t="s">
        <v>147</v>
      </c>
      <c r="AW93" s="14" t="s">
        <v>37</v>
      </c>
      <c r="AX93" s="14" t="s">
        <v>84</v>
      </c>
      <c r="AY93" s="214" t="s">
        <v>140</v>
      </c>
    </row>
    <row r="94" spans="1:65" s="2" customFormat="1" ht="62.75" customHeight="1">
      <c r="A94" s="34"/>
      <c r="B94" s="35"/>
      <c r="C94" s="174" t="s">
        <v>86</v>
      </c>
      <c r="D94" s="174" t="s">
        <v>142</v>
      </c>
      <c r="E94" s="175" t="s">
        <v>161</v>
      </c>
      <c r="F94" s="176" t="s">
        <v>162</v>
      </c>
      <c r="G94" s="177" t="s">
        <v>156</v>
      </c>
      <c r="H94" s="178">
        <v>33</v>
      </c>
      <c r="I94" s="179"/>
      <c r="J94" s="180">
        <f>ROUND(I94*H94,2)</f>
        <v>0</v>
      </c>
      <c r="K94" s="176" t="s">
        <v>146</v>
      </c>
      <c r="L94" s="39"/>
      <c r="M94" s="181" t="s">
        <v>19</v>
      </c>
      <c r="N94" s="182" t="s">
        <v>47</v>
      </c>
      <c r="O94" s="64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147</v>
      </c>
      <c r="AT94" s="185" t="s">
        <v>142</v>
      </c>
      <c r="AU94" s="185" t="s">
        <v>86</v>
      </c>
      <c r="AY94" s="17" t="s">
        <v>140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84</v>
      </c>
      <c r="BK94" s="186">
        <f>ROUND(I94*H94,2)</f>
        <v>0</v>
      </c>
      <c r="BL94" s="17" t="s">
        <v>147</v>
      </c>
      <c r="BM94" s="185" t="s">
        <v>224</v>
      </c>
    </row>
    <row r="95" spans="1:47" s="2" customFormat="1" ht="12">
      <c r="A95" s="34"/>
      <c r="B95" s="35"/>
      <c r="C95" s="36"/>
      <c r="D95" s="187" t="s">
        <v>149</v>
      </c>
      <c r="E95" s="36"/>
      <c r="F95" s="188" t="s">
        <v>164</v>
      </c>
      <c r="G95" s="36"/>
      <c r="H95" s="36"/>
      <c r="I95" s="189"/>
      <c r="J95" s="36"/>
      <c r="K95" s="36"/>
      <c r="L95" s="39"/>
      <c r="M95" s="190"/>
      <c r="N95" s="191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149</v>
      </c>
      <c r="AU95" s="17" t="s">
        <v>86</v>
      </c>
    </row>
    <row r="96" spans="2:51" s="13" customFormat="1" ht="12">
      <c r="B96" s="192"/>
      <c r="C96" s="193"/>
      <c r="D96" s="194" t="s">
        <v>151</v>
      </c>
      <c r="E96" s="195" t="s">
        <v>19</v>
      </c>
      <c r="F96" s="196" t="s">
        <v>230</v>
      </c>
      <c r="G96" s="193"/>
      <c r="H96" s="197">
        <v>33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151</v>
      </c>
      <c r="AU96" s="203" t="s">
        <v>86</v>
      </c>
      <c r="AV96" s="13" t="s">
        <v>86</v>
      </c>
      <c r="AW96" s="13" t="s">
        <v>37</v>
      </c>
      <c r="AX96" s="13" t="s">
        <v>84</v>
      </c>
      <c r="AY96" s="203" t="s">
        <v>140</v>
      </c>
    </row>
    <row r="97" spans="1:65" s="2" customFormat="1" ht="37.75" customHeight="1">
      <c r="A97" s="34"/>
      <c r="B97" s="35"/>
      <c r="C97" s="174" t="s">
        <v>160</v>
      </c>
      <c r="D97" s="174" t="s">
        <v>142</v>
      </c>
      <c r="E97" s="175" t="s">
        <v>165</v>
      </c>
      <c r="F97" s="176" t="s">
        <v>166</v>
      </c>
      <c r="G97" s="177" t="s">
        <v>156</v>
      </c>
      <c r="H97" s="178">
        <v>33</v>
      </c>
      <c r="I97" s="179"/>
      <c r="J97" s="180">
        <f>ROUND(I97*H97,2)</f>
        <v>0</v>
      </c>
      <c r="K97" s="176" t="s">
        <v>146</v>
      </c>
      <c r="L97" s="39"/>
      <c r="M97" s="181" t="s">
        <v>19</v>
      </c>
      <c r="N97" s="182" t="s">
        <v>47</v>
      </c>
      <c r="O97" s="64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5" t="s">
        <v>147</v>
      </c>
      <c r="AT97" s="185" t="s">
        <v>142</v>
      </c>
      <c r="AU97" s="185" t="s">
        <v>86</v>
      </c>
      <c r="AY97" s="17" t="s">
        <v>140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7" t="s">
        <v>84</v>
      </c>
      <c r="BK97" s="186">
        <f>ROUND(I97*H97,2)</f>
        <v>0</v>
      </c>
      <c r="BL97" s="17" t="s">
        <v>147</v>
      </c>
      <c r="BM97" s="185" t="s">
        <v>225</v>
      </c>
    </row>
    <row r="98" spans="1:47" s="2" customFormat="1" ht="12">
      <c r="A98" s="34"/>
      <c r="B98" s="35"/>
      <c r="C98" s="36"/>
      <c r="D98" s="187" t="s">
        <v>149</v>
      </c>
      <c r="E98" s="36"/>
      <c r="F98" s="188" t="s">
        <v>168</v>
      </c>
      <c r="G98" s="36"/>
      <c r="H98" s="36"/>
      <c r="I98" s="189"/>
      <c r="J98" s="36"/>
      <c r="K98" s="36"/>
      <c r="L98" s="39"/>
      <c r="M98" s="190"/>
      <c r="N98" s="191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149</v>
      </c>
      <c r="AU98" s="17" t="s">
        <v>86</v>
      </c>
    </row>
    <row r="99" spans="2:51" s="13" customFormat="1" ht="12">
      <c r="B99" s="192"/>
      <c r="C99" s="193"/>
      <c r="D99" s="194" t="s">
        <v>151</v>
      </c>
      <c r="E99" s="195" t="s">
        <v>19</v>
      </c>
      <c r="F99" s="196" t="s">
        <v>230</v>
      </c>
      <c r="G99" s="193"/>
      <c r="H99" s="197">
        <v>33</v>
      </c>
      <c r="I99" s="198"/>
      <c r="J99" s="193"/>
      <c r="K99" s="193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151</v>
      </c>
      <c r="AU99" s="203" t="s">
        <v>86</v>
      </c>
      <c r="AV99" s="13" t="s">
        <v>86</v>
      </c>
      <c r="AW99" s="13" t="s">
        <v>37</v>
      </c>
      <c r="AX99" s="13" t="s">
        <v>84</v>
      </c>
      <c r="AY99" s="203" t="s">
        <v>140</v>
      </c>
    </row>
    <row r="100" spans="1:65" s="2" customFormat="1" ht="33" customHeight="1">
      <c r="A100" s="34"/>
      <c r="B100" s="35"/>
      <c r="C100" s="174" t="s">
        <v>147</v>
      </c>
      <c r="D100" s="174" t="s">
        <v>142</v>
      </c>
      <c r="E100" s="175" t="s">
        <v>170</v>
      </c>
      <c r="F100" s="176" t="s">
        <v>171</v>
      </c>
      <c r="G100" s="177" t="s">
        <v>172</v>
      </c>
      <c r="H100" s="178">
        <v>7040</v>
      </c>
      <c r="I100" s="179"/>
      <c r="J100" s="180">
        <f>ROUND(I100*H100,2)</f>
        <v>0</v>
      </c>
      <c r="K100" s="176" t="s">
        <v>146</v>
      </c>
      <c r="L100" s="39"/>
      <c r="M100" s="181" t="s">
        <v>19</v>
      </c>
      <c r="N100" s="182" t="s">
        <v>47</v>
      </c>
      <c r="O100" s="64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5" t="s">
        <v>147</v>
      </c>
      <c r="AT100" s="185" t="s">
        <v>142</v>
      </c>
      <c r="AU100" s="185" t="s">
        <v>86</v>
      </c>
      <c r="AY100" s="17" t="s">
        <v>140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7" t="s">
        <v>84</v>
      </c>
      <c r="BK100" s="186">
        <f>ROUND(I100*H100,2)</f>
        <v>0</v>
      </c>
      <c r="BL100" s="17" t="s">
        <v>147</v>
      </c>
      <c r="BM100" s="185" t="s">
        <v>173</v>
      </c>
    </row>
    <row r="101" spans="1:47" s="2" customFormat="1" ht="12">
      <c r="A101" s="34"/>
      <c r="B101" s="35"/>
      <c r="C101" s="36"/>
      <c r="D101" s="187" t="s">
        <v>149</v>
      </c>
      <c r="E101" s="36"/>
      <c r="F101" s="188" t="s">
        <v>174</v>
      </c>
      <c r="G101" s="36"/>
      <c r="H101" s="36"/>
      <c r="I101" s="189"/>
      <c r="J101" s="36"/>
      <c r="K101" s="36"/>
      <c r="L101" s="39"/>
      <c r="M101" s="190"/>
      <c r="N101" s="191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149</v>
      </c>
      <c r="AU101" s="17" t="s">
        <v>86</v>
      </c>
    </row>
    <row r="102" spans="2:51" s="13" customFormat="1" ht="12">
      <c r="B102" s="192"/>
      <c r="C102" s="193"/>
      <c r="D102" s="194" t="s">
        <v>151</v>
      </c>
      <c r="E102" s="195" t="s">
        <v>19</v>
      </c>
      <c r="F102" s="196" t="s">
        <v>245</v>
      </c>
      <c r="G102" s="193"/>
      <c r="H102" s="197">
        <v>2240</v>
      </c>
      <c r="I102" s="198"/>
      <c r="J102" s="193"/>
      <c r="K102" s="193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151</v>
      </c>
      <c r="AU102" s="203" t="s">
        <v>86</v>
      </c>
      <c r="AV102" s="13" t="s">
        <v>86</v>
      </c>
      <c r="AW102" s="13" t="s">
        <v>37</v>
      </c>
      <c r="AX102" s="13" t="s">
        <v>76</v>
      </c>
      <c r="AY102" s="203" t="s">
        <v>140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246</v>
      </c>
      <c r="G103" s="193"/>
      <c r="H103" s="197">
        <v>1600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76</v>
      </c>
      <c r="AY103" s="203" t="s">
        <v>140</v>
      </c>
    </row>
    <row r="104" spans="2:51" s="13" customFormat="1" ht="12">
      <c r="B104" s="192"/>
      <c r="C104" s="193"/>
      <c r="D104" s="194" t="s">
        <v>151</v>
      </c>
      <c r="E104" s="195" t="s">
        <v>19</v>
      </c>
      <c r="F104" s="196" t="s">
        <v>247</v>
      </c>
      <c r="G104" s="193"/>
      <c r="H104" s="197">
        <v>960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151</v>
      </c>
      <c r="AU104" s="203" t="s">
        <v>86</v>
      </c>
      <c r="AV104" s="13" t="s">
        <v>86</v>
      </c>
      <c r="AW104" s="13" t="s">
        <v>37</v>
      </c>
      <c r="AX104" s="13" t="s">
        <v>76</v>
      </c>
      <c r="AY104" s="203" t="s">
        <v>140</v>
      </c>
    </row>
    <row r="105" spans="2:51" s="13" customFormat="1" ht="12">
      <c r="B105" s="192"/>
      <c r="C105" s="193"/>
      <c r="D105" s="194" t="s">
        <v>151</v>
      </c>
      <c r="E105" s="195" t="s">
        <v>19</v>
      </c>
      <c r="F105" s="196" t="s">
        <v>248</v>
      </c>
      <c r="G105" s="193"/>
      <c r="H105" s="197">
        <v>2240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151</v>
      </c>
      <c r="AU105" s="203" t="s">
        <v>86</v>
      </c>
      <c r="AV105" s="13" t="s">
        <v>86</v>
      </c>
      <c r="AW105" s="13" t="s">
        <v>37</v>
      </c>
      <c r="AX105" s="13" t="s">
        <v>76</v>
      </c>
      <c r="AY105" s="203" t="s">
        <v>140</v>
      </c>
    </row>
    <row r="106" spans="2:51" s="14" customFormat="1" ht="12">
      <c r="B106" s="204"/>
      <c r="C106" s="205"/>
      <c r="D106" s="194" t="s">
        <v>151</v>
      </c>
      <c r="E106" s="206" t="s">
        <v>19</v>
      </c>
      <c r="F106" s="207" t="s">
        <v>153</v>
      </c>
      <c r="G106" s="205"/>
      <c r="H106" s="208">
        <v>7040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151</v>
      </c>
      <c r="AU106" s="214" t="s">
        <v>86</v>
      </c>
      <c r="AV106" s="14" t="s">
        <v>147</v>
      </c>
      <c r="AW106" s="14" t="s">
        <v>37</v>
      </c>
      <c r="AX106" s="14" t="s">
        <v>84</v>
      </c>
      <c r="AY106" s="214" t="s">
        <v>140</v>
      </c>
    </row>
    <row r="107" spans="1:65" s="2" customFormat="1" ht="49" customHeight="1">
      <c r="A107" s="34"/>
      <c r="B107" s="35"/>
      <c r="C107" s="174" t="s">
        <v>169</v>
      </c>
      <c r="D107" s="174" t="s">
        <v>142</v>
      </c>
      <c r="E107" s="175" t="s">
        <v>249</v>
      </c>
      <c r="F107" s="176" t="s">
        <v>144</v>
      </c>
      <c r="G107" s="177" t="s">
        <v>145</v>
      </c>
      <c r="H107" s="178">
        <v>167.5</v>
      </c>
      <c r="I107" s="179"/>
      <c r="J107" s="180">
        <f>ROUND(I107*H107,2)</f>
        <v>0</v>
      </c>
      <c r="K107" s="176" t="s">
        <v>19</v>
      </c>
      <c r="L107" s="39"/>
      <c r="M107" s="181" t="s">
        <v>19</v>
      </c>
      <c r="N107" s="182" t="s">
        <v>47</v>
      </c>
      <c r="O107" s="64"/>
      <c r="P107" s="183">
        <f>O107*H107</f>
        <v>0</v>
      </c>
      <c r="Q107" s="183">
        <v>0</v>
      </c>
      <c r="R107" s="183">
        <f>Q107*H107</f>
        <v>0</v>
      </c>
      <c r="S107" s="183">
        <v>0.23</v>
      </c>
      <c r="T107" s="184">
        <f>S107*H107</f>
        <v>38.525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5" t="s">
        <v>147</v>
      </c>
      <c r="AT107" s="185" t="s">
        <v>142</v>
      </c>
      <c r="AU107" s="185" t="s">
        <v>86</v>
      </c>
      <c r="AY107" s="17" t="s">
        <v>140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7" t="s">
        <v>84</v>
      </c>
      <c r="BK107" s="186">
        <f>ROUND(I107*H107,2)</f>
        <v>0</v>
      </c>
      <c r="BL107" s="17" t="s">
        <v>147</v>
      </c>
      <c r="BM107" s="185" t="s">
        <v>250</v>
      </c>
    </row>
    <row r="108" spans="2:51" s="13" customFormat="1" ht="12">
      <c r="B108" s="192"/>
      <c r="C108" s="193"/>
      <c r="D108" s="194" t="s">
        <v>151</v>
      </c>
      <c r="E108" s="195" t="s">
        <v>19</v>
      </c>
      <c r="F108" s="196" t="s">
        <v>251</v>
      </c>
      <c r="G108" s="193"/>
      <c r="H108" s="197">
        <v>60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151</v>
      </c>
      <c r="AU108" s="203" t="s">
        <v>86</v>
      </c>
      <c r="AV108" s="13" t="s">
        <v>86</v>
      </c>
      <c r="AW108" s="13" t="s">
        <v>37</v>
      </c>
      <c r="AX108" s="13" t="s">
        <v>76</v>
      </c>
      <c r="AY108" s="203" t="s">
        <v>140</v>
      </c>
    </row>
    <row r="109" spans="2:51" s="13" customFormat="1" ht="12">
      <c r="B109" s="192"/>
      <c r="C109" s="193"/>
      <c r="D109" s="194" t="s">
        <v>151</v>
      </c>
      <c r="E109" s="195" t="s">
        <v>19</v>
      </c>
      <c r="F109" s="196" t="s">
        <v>252</v>
      </c>
      <c r="G109" s="193"/>
      <c r="H109" s="197">
        <v>35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151</v>
      </c>
      <c r="AU109" s="203" t="s">
        <v>86</v>
      </c>
      <c r="AV109" s="13" t="s">
        <v>86</v>
      </c>
      <c r="AW109" s="13" t="s">
        <v>37</v>
      </c>
      <c r="AX109" s="13" t="s">
        <v>76</v>
      </c>
      <c r="AY109" s="203" t="s">
        <v>140</v>
      </c>
    </row>
    <row r="110" spans="2:51" s="13" customFormat="1" ht="12">
      <c r="B110" s="192"/>
      <c r="C110" s="193"/>
      <c r="D110" s="194" t="s">
        <v>151</v>
      </c>
      <c r="E110" s="195" t="s">
        <v>19</v>
      </c>
      <c r="F110" s="196" t="s">
        <v>253</v>
      </c>
      <c r="G110" s="193"/>
      <c r="H110" s="197">
        <v>22.5</v>
      </c>
      <c r="I110" s="198"/>
      <c r="J110" s="193"/>
      <c r="K110" s="193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151</v>
      </c>
      <c r="AU110" s="203" t="s">
        <v>86</v>
      </c>
      <c r="AV110" s="13" t="s">
        <v>86</v>
      </c>
      <c r="AW110" s="13" t="s">
        <v>37</v>
      </c>
      <c r="AX110" s="13" t="s">
        <v>76</v>
      </c>
      <c r="AY110" s="203" t="s">
        <v>140</v>
      </c>
    </row>
    <row r="111" spans="2:51" s="13" customFormat="1" ht="12">
      <c r="B111" s="192"/>
      <c r="C111" s="193"/>
      <c r="D111" s="194" t="s">
        <v>151</v>
      </c>
      <c r="E111" s="195" t="s">
        <v>19</v>
      </c>
      <c r="F111" s="196" t="s">
        <v>254</v>
      </c>
      <c r="G111" s="193"/>
      <c r="H111" s="197">
        <v>50</v>
      </c>
      <c r="I111" s="198"/>
      <c r="J111" s="193"/>
      <c r="K111" s="193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151</v>
      </c>
      <c r="AU111" s="203" t="s">
        <v>86</v>
      </c>
      <c r="AV111" s="13" t="s">
        <v>86</v>
      </c>
      <c r="AW111" s="13" t="s">
        <v>37</v>
      </c>
      <c r="AX111" s="13" t="s">
        <v>76</v>
      </c>
      <c r="AY111" s="203" t="s">
        <v>140</v>
      </c>
    </row>
    <row r="112" spans="2:51" s="14" customFormat="1" ht="12">
      <c r="B112" s="204"/>
      <c r="C112" s="205"/>
      <c r="D112" s="194" t="s">
        <v>151</v>
      </c>
      <c r="E112" s="206" t="s">
        <v>19</v>
      </c>
      <c r="F112" s="207" t="s">
        <v>153</v>
      </c>
      <c r="G112" s="205"/>
      <c r="H112" s="208">
        <v>167.5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151</v>
      </c>
      <c r="AU112" s="214" t="s">
        <v>86</v>
      </c>
      <c r="AV112" s="14" t="s">
        <v>147</v>
      </c>
      <c r="AW112" s="14" t="s">
        <v>37</v>
      </c>
      <c r="AX112" s="14" t="s">
        <v>84</v>
      </c>
      <c r="AY112" s="214" t="s">
        <v>140</v>
      </c>
    </row>
    <row r="113" spans="2:63" s="12" customFormat="1" ht="22.75" customHeight="1">
      <c r="B113" s="158"/>
      <c r="C113" s="159"/>
      <c r="D113" s="160" t="s">
        <v>75</v>
      </c>
      <c r="E113" s="172" t="s">
        <v>169</v>
      </c>
      <c r="F113" s="172" t="s">
        <v>176</v>
      </c>
      <c r="G113" s="159"/>
      <c r="H113" s="159"/>
      <c r="I113" s="162"/>
      <c r="J113" s="173">
        <f>BK113</f>
        <v>0</v>
      </c>
      <c r="K113" s="159"/>
      <c r="L113" s="164"/>
      <c r="M113" s="165"/>
      <c r="N113" s="166"/>
      <c r="O113" s="166"/>
      <c r="P113" s="167">
        <f>SUM(P114:P126)</f>
        <v>0</v>
      </c>
      <c r="Q113" s="166"/>
      <c r="R113" s="167">
        <f>SUM(R114:R126)</f>
        <v>491.61095</v>
      </c>
      <c r="S113" s="166"/>
      <c r="T113" s="168">
        <f>SUM(T114:T126)</f>
        <v>0</v>
      </c>
      <c r="AR113" s="169" t="s">
        <v>84</v>
      </c>
      <c r="AT113" s="170" t="s">
        <v>75</v>
      </c>
      <c r="AU113" s="170" t="s">
        <v>84</v>
      </c>
      <c r="AY113" s="169" t="s">
        <v>140</v>
      </c>
      <c r="BK113" s="171">
        <f>SUM(BK114:BK126)</f>
        <v>0</v>
      </c>
    </row>
    <row r="114" spans="1:65" s="2" customFormat="1" ht="66.75" customHeight="1">
      <c r="A114" s="34"/>
      <c r="B114" s="35"/>
      <c r="C114" s="174" t="s">
        <v>177</v>
      </c>
      <c r="D114" s="174" t="s">
        <v>142</v>
      </c>
      <c r="E114" s="175" t="s">
        <v>178</v>
      </c>
      <c r="F114" s="176" t="s">
        <v>179</v>
      </c>
      <c r="G114" s="177" t="s">
        <v>172</v>
      </c>
      <c r="H114" s="178">
        <v>2720</v>
      </c>
      <c r="I114" s="179"/>
      <c r="J114" s="180">
        <f>ROUND(I114*H114,2)</f>
        <v>0</v>
      </c>
      <c r="K114" s="176" t="s">
        <v>146</v>
      </c>
      <c r="L114" s="39"/>
      <c r="M114" s="181" t="s">
        <v>19</v>
      </c>
      <c r="N114" s="182" t="s">
        <v>47</v>
      </c>
      <c r="O114" s="64"/>
      <c r="P114" s="183">
        <f>O114*H114</f>
        <v>0</v>
      </c>
      <c r="Q114" s="183">
        <v>0.17726</v>
      </c>
      <c r="R114" s="183">
        <f>Q114*H114</f>
        <v>482.1472</v>
      </c>
      <c r="S114" s="183">
        <v>0</v>
      </c>
      <c r="T114" s="184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5" t="s">
        <v>147</v>
      </c>
      <c r="AT114" s="185" t="s">
        <v>142</v>
      </c>
      <c r="AU114" s="185" t="s">
        <v>86</v>
      </c>
      <c r="AY114" s="17" t="s">
        <v>140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7" t="s">
        <v>84</v>
      </c>
      <c r="BK114" s="186">
        <f>ROUND(I114*H114,2)</f>
        <v>0</v>
      </c>
      <c r="BL114" s="17" t="s">
        <v>147</v>
      </c>
      <c r="BM114" s="185" t="s">
        <v>180</v>
      </c>
    </row>
    <row r="115" spans="1:47" s="2" customFormat="1" ht="12">
      <c r="A115" s="34"/>
      <c r="B115" s="35"/>
      <c r="C115" s="36"/>
      <c r="D115" s="187" t="s">
        <v>149</v>
      </c>
      <c r="E115" s="36"/>
      <c r="F115" s="188" t="s">
        <v>181</v>
      </c>
      <c r="G115" s="36"/>
      <c r="H115" s="36"/>
      <c r="I115" s="189"/>
      <c r="J115" s="36"/>
      <c r="K115" s="36"/>
      <c r="L115" s="39"/>
      <c r="M115" s="190"/>
      <c r="N115" s="191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149</v>
      </c>
      <c r="AU115" s="17" t="s">
        <v>86</v>
      </c>
    </row>
    <row r="116" spans="2:51" s="13" customFormat="1" ht="12">
      <c r="B116" s="192"/>
      <c r="C116" s="193"/>
      <c r="D116" s="194" t="s">
        <v>151</v>
      </c>
      <c r="E116" s="195" t="s">
        <v>19</v>
      </c>
      <c r="F116" s="196" t="s">
        <v>255</v>
      </c>
      <c r="G116" s="193"/>
      <c r="H116" s="197">
        <v>1120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151</v>
      </c>
      <c r="AU116" s="203" t="s">
        <v>86</v>
      </c>
      <c r="AV116" s="13" t="s">
        <v>86</v>
      </c>
      <c r="AW116" s="13" t="s">
        <v>37</v>
      </c>
      <c r="AX116" s="13" t="s">
        <v>76</v>
      </c>
      <c r="AY116" s="203" t="s">
        <v>140</v>
      </c>
    </row>
    <row r="117" spans="2:51" s="13" customFormat="1" ht="12">
      <c r="B117" s="192"/>
      <c r="C117" s="193"/>
      <c r="D117" s="194" t="s">
        <v>151</v>
      </c>
      <c r="E117" s="195" t="s">
        <v>19</v>
      </c>
      <c r="F117" s="196" t="s">
        <v>256</v>
      </c>
      <c r="G117" s="193"/>
      <c r="H117" s="197">
        <v>480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151</v>
      </c>
      <c r="AU117" s="203" t="s">
        <v>86</v>
      </c>
      <c r="AV117" s="13" t="s">
        <v>86</v>
      </c>
      <c r="AW117" s="13" t="s">
        <v>37</v>
      </c>
      <c r="AX117" s="13" t="s">
        <v>76</v>
      </c>
      <c r="AY117" s="203" t="s">
        <v>140</v>
      </c>
    </row>
    <row r="118" spans="2:51" s="13" customFormat="1" ht="12">
      <c r="B118" s="192"/>
      <c r="C118" s="193"/>
      <c r="D118" s="194" t="s">
        <v>151</v>
      </c>
      <c r="E118" s="195" t="s">
        <v>19</v>
      </c>
      <c r="F118" s="196" t="s">
        <v>257</v>
      </c>
      <c r="G118" s="193"/>
      <c r="H118" s="197">
        <v>1120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151</v>
      </c>
      <c r="AU118" s="203" t="s">
        <v>86</v>
      </c>
      <c r="AV118" s="13" t="s">
        <v>86</v>
      </c>
      <c r="AW118" s="13" t="s">
        <v>37</v>
      </c>
      <c r="AX118" s="13" t="s">
        <v>76</v>
      </c>
      <c r="AY118" s="203" t="s">
        <v>140</v>
      </c>
    </row>
    <row r="119" spans="2:51" s="14" customFormat="1" ht="12">
      <c r="B119" s="204"/>
      <c r="C119" s="205"/>
      <c r="D119" s="194" t="s">
        <v>151</v>
      </c>
      <c r="E119" s="206" t="s">
        <v>19</v>
      </c>
      <c r="F119" s="207" t="s">
        <v>153</v>
      </c>
      <c r="G119" s="205"/>
      <c r="H119" s="208">
        <v>2720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151</v>
      </c>
      <c r="AU119" s="214" t="s">
        <v>86</v>
      </c>
      <c r="AV119" s="14" t="s">
        <v>147</v>
      </c>
      <c r="AW119" s="14" t="s">
        <v>37</v>
      </c>
      <c r="AX119" s="14" t="s">
        <v>84</v>
      </c>
      <c r="AY119" s="214" t="s">
        <v>140</v>
      </c>
    </row>
    <row r="120" spans="1:65" s="2" customFormat="1" ht="24.15" customHeight="1">
      <c r="A120" s="34"/>
      <c r="B120" s="35"/>
      <c r="C120" s="174" t="s">
        <v>183</v>
      </c>
      <c r="D120" s="174" t="s">
        <v>142</v>
      </c>
      <c r="E120" s="175" t="s">
        <v>184</v>
      </c>
      <c r="F120" s="176" t="s">
        <v>185</v>
      </c>
      <c r="G120" s="177" t="s">
        <v>145</v>
      </c>
      <c r="H120" s="178">
        <v>167.5</v>
      </c>
      <c r="I120" s="179"/>
      <c r="J120" s="180">
        <f>ROUND(I120*H120,2)</f>
        <v>0</v>
      </c>
      <c r="K120" s="176" t="s">
        <v>146</v>
      </c>
      <c r="L120" s="39"/>
      <c r="M120" s="181" t="s">
        <v>19</v>
      </c>
      <c r="N120" s="182" t="s">
        <v>47</v>
      </c>
      <c r="O120" s="64"/>
      <c r="P120" s="183">
        <f>O120*H120</f>
        <v>0</v>
      </c>
      <c r="Q120" s="183">
        <v>0.0565</v>
      </c>
      <c r="R120" s="183">
        <f>Q120*H120</f>
        <v>9.463750000000001</v>
      </c>
      <c r="S120" s="183">
        <v>0</v>
      </c>
      <c r="T120" s="184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5" t="s">
        <v>147</v>
      </c>
      <c r="AT120" s="185" t="s">
        <v>142</v>
      </c>
      <c r="AU120" s="185" t="s">
        <v>86</v>
      </c>
      <c r="AY120" s="17" t="s">
        <v>140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7" t="s">
        <v>84</v>
      </c>
      <c r="BK120" s="186">
        <f>ROUND(I120*H120,2)</f>
        <v>0</v>
      </c>
      <c r="BL120" s="17" t="s">
        <v>147</v>
      </c>
      <c r="BM120" s="185" t="s">
        <v>186</v>
      </c>
    </row>
    <row r="121" spans="1:47" s="2" customFormat="1" ht="12">
      <c r="A121" s="34"/>
      <c r="B121" s="35"/>
      <c r="C121" s="36"/>
      <c r="D121" s="187" t="s">
        <v>149</v>
      </c>
      <c r="E121" s="36"/>
      <c r="F121" s="188" t="s">
        <v>187</v>
      </c>
      <c r="G121" s="36"/>
      <c r="H121" s="36"/>
      <c r="I121" s="189"/>
      <c r="J121" s="36"/>
      <c r="K121" s="36"/>
      <c r="L121" s="39"/>
      <c r="M121" s="190"/>
      <c r="N121" s="191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149</v>
      </c>
      <c r="AU121" s="17" t="s">
        <v>86</v>
      </c>
    </row>
    <row r="122" spans="2:51" s="13" customFormat="1" ht="12">
      <c r="B122" s="192"/>
      <c r="C122" s="193"/>
      <c r="D122" s="194" t="s">
        <v>151</v>
      </c>
      <c r="E122" s="195" t="s">
        <v>19</v>
      </c>
      <c r="F122" s="196" t="s">
        <v>251</v>
      </c>
      <c r="G122" s="193"/>
      <c r="H122" s="197">
        <v>60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151</v>
      </c>
      <c r="AU122" s="203" t="s">
        <v>86</v>
      </c>
      <c r="AV122" s="13" t="s">
        <v>86</v>
      </c>
      <c r="AW122" s="13" t="s">
        <v>37</v>
      </c>
      <c r="AX122" s="13" t="s">
        <v>76</v>
      </c>
      <c r="AY122" s="203" t="s">
        <v>140</v>
      </c>
    </row>
    <row r="123" spans="2:51" s="13" customFormat="1" ht="12">
      <c r="B123" s="192"/>
      <c r="C123" s="193"/>
      <c r="D123" s="194" t="s">
        <v>151</v>
      </c>
      <c r="E123" s="195" t="s">
        <v>19</v>
      </c>
      <c r="F123" s="196" t="s">
        <v>252</v>
      </c>
      <c r="G123" s="193"/>
      <c r="H123" s="197">
        <v>35</v>
      </c>
      <c r="I123" s="198"/>
      <c r="J123" s="193"/>
      <c r="K123" s="193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151</v>
      </c>
      <c r="AU123" s="203" t="s">
        <v>86</v>
      </c>
      <c r="AV123" s="13" t="s">
        <v>86</v>
      </c>
      <c r="AW123" s="13" t="s">
        <v>37</v>
      </c>
      <c r="AX123" s="13" t="s">
        <v>76</v>
      </c>
      <c r="AY123" s="203" t="s">
        <v>140</v>
      </c>
    </row>
    <row r="124" spans="2:51" s="13" customFormat="1" ht="12">
      <c r="B124" s="192"/>
      <c r="C124" s="193"/>
      <c r="D124" s="194" t="s">
        <v>151</v>
      </c>
      <c r="E124" s="195" t="s">
        <v>19</v>
      </c>
      <c r="F124" s="196" t="s">
        <v>253</v>
      </c>
      <c r="G124" s="193"/>
      <c r="H124" s="197">
        <v>22.5</v>
      </c>
      <c r="I124" s="198"/>
      <c r="J124" s="193"/>
      <c r="K124" s="193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151</v>
      </c>
      <c r="AU124" s="203" t="s">
        <v>86</v>
      </c>
      <c r="AV124" s="13" t="s">
        <v>86</v>
      </c>
      <c r="AW124" s="13" t="s">
        <v>37</v>
      </c>
      <c r="AX124" s="13" t="s">
        <v>76</v>
      </c>
      <c r="AY124" s="203" t="s">
        <v>140</v>
      </c>
    </row>
    <row r="125" spans="2:51" s="13" customFormat="1" ht="12">
      <c r="B125" s="192"/>
      <c r="C125" s="193"/>
      <c r="D125" s="194" t="s">
        <v>151</v>
      </c>
      <c r="E125" s="195" t="s">
        <v>19</v>
      </c>
      <c r="F125" s="196" t="s">
        <v>254</v>
      </c>
      <c r="G125" s="193"/>
      <c r="H125" s="197">
        <v>50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151</v>
      </c>
      <c r="AU125" s="203" t="s">
        <v>86</v>
      </c>
      <c r="AV125" s="13" t="s">
        <v>86</v>
      </c>
      <c r="AW125" s="13" t="s">
        <v>37</v>
      </c>
      <c r="AX125" s="13" t="s">
        <v>76</v>
      </c>
      <c r="AY125" s="203" t="s">
        <v>140</v>
      </c>
    </row>
    <row r="126" spans="2:51" s="14" customFormat="1" ht="12">
      <c r="B126" s="204"/>
      <c r="C126" s="205"/>
      <c r="D126" s="194" t="s">
        <v>151</v>
      </c>
      <c r="E126" s="206" t="s">
        <v>19</v>
      </c>
      <c r="F126" s="207" t="s">
        <v>153</v>
      </c>
      <c r="G126" s="205"/>
      <c r="H126" s="208">
        <v>167.5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151</v>
      </c>
      <c r="AU126" s="214" t="s">
        <v>86</v>
      </c>
      <c r="AV126" s="14" t="s">
        <v>147</v>
      </c>
      <c r="AW126" s="14" t="s">
        <v>37</v>
      </c>
      <c r="AX126" s="14" t="s">
        <v>84</v>
      </c>
      <c r="AY126" s="214" t="s">
        <v>140</v>
      </c>
    </row>
    <row r="127" spans="2:63" s="12" customFormat="1" ht="22.75" customHeight="1">
      <c r="B127" s="158"/>
      <c r="C127" s="159"/>
      <c r="D127" s="160" t="s">
        <v>75</v>
      </c>
      <c r="E127" s="172" t="s">
        <v>188</v>
      </c>
      <c r="F127" s="172" t="s">
        <v>189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SUM(P128:P147)</f>
        <v>0</v>
      </c>
      <c r="Q127" s="166"/>
      <c r="R127" s="167">
        <f>SUM(R128:R147)</f>
        <v>0</v>
      </c>
      <c r="S127" s="166"/>
      <c r="T127" s="168">
        <f>SUM(T128:T147)</f>
        <v>504</v>
      </c>
      <c r="AR127" s="169" t="s">
        <v>84</v>
      </c>
      <c r="AT127" s="170" t="s">
        <v>75</v>
      </c>
      <c r="AU127" s="170" t="s">
        <v>84</v>
      </c>
      <c r="AY127" s="169" t="s">
        <v>140</v>
      </c>
      <c r="BK127" s="171">
        <f>SUM(BK128:BK147)</f>
        <v>0</v>
      </c>
    </row>
    <row r="128" spans="1:65" s="2" customFormat="1" ht="78" customHeight="1">
      <c r="A128" s="34"/>
      <c r="B128" s="35"/>
      <c r="C128" s="174" t="s">
        <v>190</v>
      </c>
      <c r="D128" s="174" t="s">
        <v>142</v>
      </c>
      <c r="E128" s="175" t="s">
        <v>191</v>
      </c>
      <c r="F128" s="176" t="s">
        <v>192</v>
      </c>
      <c r="G128" s="177" t="s">
        <v>145</v>
      </c>
      <c r="H128" s="178">
        <v>700</v>
      </c>
      <c r="I128" s="179"/>
      <c r="J128" s="180">
        <f>ROUND(I128*H128,2)</f>
        <v>0</v>
      </c>
      <c r="K128" s="176" t="s">
        <v>146</v>
      </c>
      <c r="L128" s="39"/>
      <c r="M128" s="181" t="s">
        <v>19</v>
      </c>
      <c r="N128" s="182" t="s">
        <v>47</v>
      </c>
      <c r="O128" s="64"/>
      <c r="P128" s="183">
        <f>O128*H128</f>
        <v>0</v>
      </c>
      <c r="Q128" s="183">
        <v>0</v>
      </c>
      <c r="R128" s="183">
        <f>Q128*H128</f>
        <v>0</v>
      </c>
      <c r="S128" s="183">
        <v>0.324</v>
      </c>
      <c r="T128" s="184">
        <f>S128*H128</f>
        <v>226.8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5" t="s">
        <v>147</v>
      </c>
      <c r="AT128" s="185" t="s">
        <v>142</v>
      </c>
      <c r="AU128" s="185" t="s">
        <v>86</v>
      </c>
      <c r="AY128" s="17" t="s">
        <v>140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7" t="s">
        <v>84</v>
      </c>
      <c r="BK128" s="186">
        <f>ROUND(I128*H128,2)</f>
        <v>0</v>
      </c>
      <c r="BL128" s="17" t="s">
        <v>147</v>
      </c>
      <c r="BM128" s="185" t="s">
        <v>193</v>
      </c>
    </row>
    <row r="129" spans="1:47" s="2" customFormat="1" ht="12">
      <c r="A129" s="34"/>
      <c r="B129" s="35"/>
      <c r="C129" s="36"/>
      <c r="D129" s="187" t="s">
        <v>149</v>
      </c>
      <c r="E129" s="36"/>
      <c r="F129" s="188" t="s">
        <v>194</v>
      </c>
      <c r="G129" s="36"/>
      <c r="H129" s="36"/>
      <c r="I129" s="189"/>
      <c r="J129" s="36"/>
      <c r="K129" s="36"/>
      <c r="L129" s="39"/>
      <c r="M129" s="190"/>
      <c r="N129" s="191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149</v>
      </c>
      <c r="AU129" s="17" t="s">
        <v>86</v>
      </c>
    </row>
    <row r="130" spans="2:51" s="13" customFormat="1" ht="12">
      <c r="B130" s="192"/>
      <c r="C130" s="193"/>
      <c r="D130" s="194" t="s">
        <v>151</v>
      </c>
      <c r="E130" s="195" t="s">
        <v>19</v>
      </c>
      <c r="F130" s="196" t="s">
        <v>258</v>
      </c>
      <c r="G130" s="193"/>
      <c r="H130" s="197">
        <v>700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151</v>
      </c>
      <c r="AU130" s="203" t="s">
        <v>86</v>
      </c>
      <c r="AV130" s="13" t="s">
        <v>86</v>
      </c>
      <c r="AW130" s="13" t="s">
        <v>37</v>
      </c>
      <c r="AX130" s="13" t="s">
        <v>76</v>
      </c>
      <c r="AY130" s="203" t="s">
        <v>140</v>
      </c>
    </row>
    <row r="131" spans="2:51" s="14" customFormat="1" ht="12">
      <c r="B131" s="204"/>
      <c r="C131" s="205"/>
      <c r="D131" s="194" t="s">
        <v>151</v>
      </c>
      <c r="E131" s="206" t="s">
        <v>19</v>
      </c>
      <c r="F131" s="207" t="s">
        <v>153</v>
      </c>
      <c r="G131" s="205"/>
      <c r="H131" s="208">
        <v>700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151</v>
      </c>
      <c r="AU131" s="214" t="s">
        <v>86</v>
      </c>
      <c r="AV131" s="14" t="s">
        <v>147</v>
      </c>
      <c r="AW131" s="14" t="s">
        <v>37</v>
      </c>
      <c r="AX131" s="14" t="s">
        <v>84</v>
      </c>
      <c r="AY131" s="214" t="s">
        <v>140</v>
      </c>
    </row>
    <row r="132" spans="1:65" s="2" customFormat="1" ht="66.75" customHeight="1">
      <c r="A132" s="34"/>
      <c r="B132" s="35"/>
      <c r="C132" s="174" t="s">
        <v>188</v>
      </c>
      <c r="D132" s="174" t="s">
        <v>142</v>
      </c>
      <c r="E132" s="175" t="s">
        <v>196</v>
      </c>
      <c r="F132" s="176" t="s">
        <v>197</v>
      </c>
      <c r="G132" s="177" t="s">
        <v>172</v>
      </c>
      <c r="H132" s="178">
        <v>2200</v>
      </c>
      <c r="I132" s="179"/>
      <c r="J132" s="180">
        <f>ROUND(I132*H132,2)</f>
        <v>0</v>
      </c>
      <c r="K132" s="176" t="s">
        <v>146</v>
      </c>
      <c r="L132" s="39"/>
      <c r="M132" s="181" t="s">
        <v>19</v>
      </c>
      <c r="N132" s="182" t="s">
        <v>47</v>
      </c>
      <c r="O132" s="64"/>
      <c r="P132" s="183">
        <f>O132*H132</f>
        <v>0</v>
      </c>
      <c r="Q132" s="183">
        <v>0</v>
      </c>
      <c r="R132" s="183">
        <f>Q132*H132</f>
        <v>0</v>
      </c>
      <c r="S132" s="183">
        <v>0.126</v>
      </c>
      <c r="T132" s="184">
        <f>S132*H132</f>
        <v>277.2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5" t="s">
        <v>147</v>
      </c>
      <c r="AT132" s="185" t="s">
        <v>142</v>
      </c>
      <c r="AU132" s="185" t="s">
        <v>86</v>
      </c>
      <c r="AY132" s="17" t="s">
        <v>140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7" t="s">
        <v>84</v>
      </c>
      <c r="BK132" s="186">
        <f>ROUND(I132*H132,2)</f>
        <v>0</v>
      </c>
      <c r="BL132" s="17" t="s">
        <v>147</v>
      </c>
      <c r="BM132" s="185" t="s">
        <v>198</v>
      </c>
    </row>
    <row r="133" spans="1:47" s="2" customFormat="1" ht="12">
      <c r="A133" s="34"/>
      <c r="B133" s="35"/>
      <c r="C133" s="36"/>
      <c r="D133" s="187" t="s">
        <v>149</v>
      </c>
      <c r="E133" s="36"/>
      <c r="F133" s="188" t="s">
        <v>199</v>
      </c>
      <c r="G133" s="36"/>
      <c r="H133" s="36"/>
      <c r="I133" s="189"/>
      <c r="J133" s="36"/>
      <c r="K133" s="36"/>
      <c r="L133" s="39"/>
      <c r="M133" s="190"/>
      <c r="N133" s="191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149</v>
      </c>
      <c r="AU133" s="17" t="s">
        <v>86</v>
      </c>
    </row>
    <row r="134" spans="2:51" s="13" customFormat="1" ht="12">
      <c r="B134" s="192"/>
      <c r="C134" s="193"/>
      <c r="D134" s="194" t="s">
        <v>151</v>
      </c>
      <c r="E134" s="195" t="s">
        <v>19</v>
      </c>
      <c r="F134" s="196" t="s">
        <v>259</v>
      </c>
      <c r="G134" s="193"/>
      <c r="H134" s="197">
        <v>700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151</v>
      </c>
      <c r="AU134" s="203" t="s">
        <v>86</v>
      </c>
      <c r="AV134" s="13" t="s">
        <v>86</v>
      </c>
      <c r="AW134" s="13" t="s">
        <v>37</v>
      </c>
      <c r="AX134" s="13" t="s">
        <v>76</v>
      </c>
      <c r="AY134" s="203" t="s">
        <v>140</v>
      </c>
    </row>
    <row r="135" spans="2:51" s="13" customFormat="1" ht="12">
      <c r="B135" s="192"/>
      <c r="C135" s="193"/>
      <c r="D135" s="194" t="s">
        <v>151</v>
      </c>
      <c r="E135" s="195" t="s">
        <v>19</v>
      </c>
      <c r="F135" s="196" t="s">
        <v>260</v>
      </c>
      <c r="G135" s="193"/>
      <c r="H135" s="197">
        <v>500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151</v>
      </c>
      <c r="AU135" s="203" t="s">
        <v>86</v>
      </c>
      <c r="AV135" s="13" t="s">
        <v>86</v>
      </c>
      <c r="AW135" s="13" t="s">
        <v>37</v>
      </c>
      <c r="AX135" s="13" t="s">
        <v>76</v>
      </c>
      <c r="AY135" s="203" t="s">
        <v>140</v>
      </c>
    </row>
    <row r="136" spans="2:51" s="13" customFormat="1" ht="12">
      <c r="B136" s="192"/>
      <c r="C136" s="193"/>
      <c r="D136" s="194" t="s">
        <v>151</v>
      </c>
      <c r="E136" s="195" t="s">
        <v>19</v>
      </c>
      <c r="F136" s="196" t="s">
        <v>261</v>
      </c>
      <c r="G136" s="193"/>
      <c r="H136" s="197">
        <v>300</v>
      </c>
      <c r="I136" s="198"/>
      <c r="J136" s="193"/>
      <c r="K136" s="193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151</v>
      </c>
      <c r="AU136" s="203" t="s">
        <v>86</v>
      </c>
      <c r="AV136" s="13" t="s">
        <v>86</v>
      </c>
      <c r="AW136" s="13" t="s">
        <v>37</v>
      </c>
      <c r="AX136" s="13" t="s">
        <v>76</v>
      </c>
      <c r="AY136" s="203" t="s">
        <v>140</v>
      </c>
    </row>
    <row r="137" spans="2:51" s="13" customFormat="1" ht="12">
      <c r="B137" s="192"/>
      <c r="C137" s="193"/>
      <c r="D137" s="194" t="s">
        <v>151</v>
      </c>
      <c r="E137" s="195" t="s">
        <v>19</v>
      </c>
      <c r="F137" s="196" t="s">
        <v>262</v>
      </c>
      <c r="G137" s="193"/>
      <c r="H137" s="197">
        <v>700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151</v>
      </c>
      <c r="AU137" s="203" t="s">
        <v>86</v>
      </c>
      <c r="AV137" s="13" t="s">
        <v>86</v>
      </c>
      <c r="AW137" s="13" t="s">
        <v>37</v>
      </c>
      <c r="AX137" s="13" t="s">
        <v>76</v>
      </c>
      <c r="AY137" s="203" t="s">
        <v>140</v>
      </c>
    </row>
    <row r="138" spans="2:51" s="14" customFormat="1" ht="12">
      <c r="B138" s="204"/>
      <c r="C138" s="205"/>
      <c r="D138" s="194" t="s">
        <v>151</v>
      </c>
      <c r="E138" s="206" t="s">
        <v>19</v>
      </c>
      <c r="F138" s="207" t="s">
        <v>153</v>
      </c>
      <c r="G138" s="205"/>
      <c r="H138" s="208">
        <v>2200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151</v>
      </c>
      <c r="AU138" s="214" t="s">
        <v>86</v>
      </c>
      <c r="AV138" s="14" t="s">
        <v>147</v>
      </c>
      <c r="AW138" s="14" t="s">
        <v>37</v>
      </c>
      <c r="AX138" s="14" t="s">
        <v>84</v>
      </c>
      <c r="AY138" s="214" t="s">
        <v>140</v>
      </c>
    </row>
    <row r="139" spans="1:65" s="2" customFormat="1" ht="62.75" customHeight="1">
      <c r="A139" s="34"/>
      <c r="B139" s="35"/>
      <c r="C139" s="174" t="s">
        <v>201</v>
      </c>
      <c r="D139" s="174" t="s">
        <v>142</v>
      </c>
      <c r="E139" s="175" t="s">
        <v>206</v>
      </c>
      <c r="F139" s="176" t="s">
        <v>229</v>
      </c>
      <c r="G139" s="177" t="s">
        <v>208</v>
      </c>
      <c r="H139" s="178">
        <v>1</v>
      </c>
      <c r="I139" s="179"/>
      <c r="J139" s="180">
        <f>ROUND(I139*H139,2)</f>
        <v>0</v>
      </c>
      <c r="K139" s="176" t="s">
        <v>19</v>
      </c>
      <c r="L139" s="39"/>
      <c r="M139" s="181" t="s">
        <v>19</v>
      </c>
      <c r="N139" s="182" t="s">
        <v>47</v>
      </c>
      <c r="O139" s="64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5" t="s">
        <v>147</v>
      </c>
      <c r="AT139" s="185" t="s">
        <v>142</v>
      </c>
      <c r="AU139" s="185" t="s">
        <v>86</v>
      </c>
      <c r="AY139" s="17" t="s">
        <v>140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7" t="s">
        <v>84</v>
      </c>
      <c r="BK139" s="186">
        <f>ROUND(I139*H139,2)</f>
        <v>0</v>
      </c>
      <c r="BL139" s="17" t="s">
        <v>147</v>
      </c>
      <c r="BM139" s="185" t="s">
        <v>209</v>
      </c>
    </row>
    <row r="140" spans="1:47" s="2" customFormat="1" ht="18">
      <c r="A140" s="34"/>
      <c r="B140" s="35"/>
      <c r="C140" s="36"/>
      <c r="D140" s="194" t="s">
        <v>210</v>
      </c>
      <c r="E140" s="36"/>
      <c r="F140" s="215" t="s">
        <v>211</v>
      </c>
      <c r="G140" s="36"/>
      <c r="H140" s="36"/>
      <c r="I140" s="189"/>
      <c r="J140" s="36"/>
      <c r="K140" s="36"/>
      <c r="L140" s="39"/>
      <c r="M140" s="190"/>
      <c r="N140" s="191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210</v>
      </c>
      <c r="AU140" s="17" t="s">
        <v>86</v>
      </c>
    </row>
    <row r="141" spans="2:51" s="13" customFormat="1" ht="12">
      <c r="B141" s="192"/>
      <c r="C141" s="193"/>
      <c r="D141" s="194" t="s">
        <v>151</v>
      </c>
      <c r="E141" s="195" t="s">
        <v>19</v>
      </c>
      <c r="F141" s="196" t="s">
        <v>251</v>
      </c>
      <c r="G141" s="193"/>
      <c r="H141" s="197">
        <v>60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151</v>
      </c>
      <c r="AU141" s="203" t="s">
        <v>86</v>
      </c>
      <c r="AV141" s="13" t="s">
        <v>86</v>
      </c>
      <c r="AW141" s="13" t="s">
        <v>37</v>
      </c>
      <c r="AX141" s="13" t="s">
        <v>76</v>
      </c>
      <c r="AY141" s="203" t="s">
        <v>140</v>
      </c>
    </row>
    <row r="142" spans="2:51" s="13" customFormat="1" ht="12">
      <c r="B142" s="192"/>
      <c r="C142" s="193"/>
      <c r="D142" s="194" t="s">
        <v>151</v>
      </c>
      <c r="E142" s="195" t="s">
        <v>19</v>
      </c>
      <c r="F142" s="196" t="s">
        <v>252</v>
      </c>
      <c r="G142" s="193"/>
      <c r="H142" s="197">
        <v>35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151</v>
      </c>
      <c r="AU142" s="203" t="s">
        <v>86</v>
      </c>
      <c r="AV142" s="13" t="s">
        <v>86</v>
      </c>
      <c r="AW142" s="13" t="s">
        <v>37</v>
      </c>
      <c r="AX142" s="13" t="s">
        <v>76</v>
      </c>
      <c r="AY142" s="203" t="s">
        <v>140</v>
      </c>
    </row>
    <row r="143" spans="2:51" s="13" customFormat="1" ht="12">
      <c r="B143" s="192"/>
      <c r="C143" s="193"/>
      <c r="D143" s="194" t="s">
        <v>151</v>
      </c>
      <c r="E143" s="195" t="s">
        <v>19</v>
      </c>
      <c r="F143" s="196" t="s">
        <v>253</v>
      </c>
      <c r="G143" s="193"/>
      <c r="H143" s="197">
        <v>22.5</v>
      </c>
      <c r="I143" s="198"/>
      <c r="J143" s="193"/>
      <c r="K143" s="193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151</v>
      </c>
      <c r="AU143" s="203" t="s">
        <v>86</v>
      </c>
      <c r="AV143" s="13" t="s">
        <v>86</v>
      </c>
      <c r="AW143" s="13" t="s">
        <v>37</v>
      </c>
      <c r="AX143" s="13" t="s">
        <v>76</v>
      </c>
      <c r="AY143" s="203" t="s">
        <v>140</v>
      </c>
    </row>
    <row r="144" spans="2:51" s="13" customFormat="1" ht="12">
      <c r="B144" s="192"/>
      <c r="C144" s="193"/>
      <c r="D144" s="194" t="s">
        <v>151</v>
      </c>
      <c r="E144" s="195" t="s">
        <v>19</v>
      </c>
      <c r="F144" s="196" t="s">
        <v>254</v>
      </c>
      <c r="G144" s="193"/>
      <c r="H144" s="197">
        <v>50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151</v>
      </c>
      <c r="AU144" s="203" t="s">
        <v>86</v>
      </c>
      <c r="AV144" s="13" t="s">
        <v>86</v>
      </c>
      <c r="AW144" s="13" t="s">
        <v>37</v>
      </c>
      <c r="AX144" s="13" t="s">
        <v>76</v>
      </c>
      <c r="AY144" s="203" t="s">
        <v>140</v>
      </c>
    </row>
    <row r="145" spans="2:51" s="14" customFormat="1" ht="12">
      <c r="B145" s="204"/>
      <c r="C145" s="205"/>
      <c r="D145" s="194" t="s">
        <v>151</v>
      </c>
      <c r="E145" s="206" t="s">
        <v>19</v>
      </c>
      <c r="F145" s="207" t="s">
        <v>153</v>
      </c>
      <c r="G145" s="205"/>
      <c r="H145" s="208">
        <v>167.5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151</v>
      </c>
      <c r="AU145" s="214" t="s">
        <v>86</v>
      </c>
      <c r="AV145" s="14" t="s">
        <v>147</v>
      </c>
      <c r="AW145" s="14" t="s">
        <v>37</v>
      </c>
      <c r="AX145" s="14" t="s">
        <v>76</v>
      </c>
      <c r="AY145" s="214" t="s">
        <v>140</v>
      </c>
    </row>
    <row r="146" spans="2:51" s="13" customFormat="1" ht="12">
      <c r="B146" s="192"/>
      <c r="C146" s="193"/>
      <c r="D146" s="194" t="s">
        <v>151</v>
      </c>
      <c r="E146" s="195" t="s">
        <v>19</v>
      </c>
      <c r="F146" s="196" t="s">
        <v>84</v>
      </c>
      <c r="G146" s="193"/>
      <c r="H146" s="197">
        <v>1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151</v>
      </c>
      <c r="AU146" s="203" t="s">
        <v>86</v>
      </c>
      <c r="AV146" s="13" t="s">
        <v>86</v>
      </c>
      <c r="AW146" s="13" t="s">
        <v>37</v>
      </c>
      <c r="AX146" s="13" t="s">
        <v>76</v>
      </c>
      <c r="AY146" s="203" t="s">
        <v>140</v>
      </c>
    </row>
    <row r="147" spans="2:51" s="14" customFormat="1" ht="12">
      <c r="B147" s="204"/>
      <c r="C147" s="205"/>
      <c r="D147" s="194" t="s">
        <v>151</v>
      </c>
      <c r="E147" s="206" t="s">
        <v>19</v>
      </c>
      <c r="F147" s="207" t="s">
        <v>153</v>
      </c>
      <c r="G147" s="205"/>
      <c r="H147" s="208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151</v>
      </c>
      <c r="AU147" s="214" t="s">
        <v>86</v>
      </c>
      <c r="AV147" s="14" t="s">
        <v>147</v>
      </c>
      <c r="AW147" s="14" t="s">
        <v>37</v>
      </c>
      <c r="AX147" s="14" t="s">
        <v>84</v>
      </c>
      <c r="AY147" s="214" t="s">
        <v>140</v>
      </c>
    </row>
    <row r="148" spans="2:63" s="12" customFormat="1" ht="22.75" customHeight="1">
      <c r="B148" s="158"/>
      <c r="C148" s="159"/>
      <c r="D148" s="160" t="s">
        <v>75</v>
      </c>
      <c r="E148" s="172" t="s">
        <v>212</v>
      </c>
      <c r="F148" s="172" t="s">
        <v>213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SUM(P149:P150)</f>
        <v>0</v>
      </c>
      <c r="Q148" s="166"/>
      <c r="R148" s="167">
        <f>SUM(R149:R150)</f>
        <v>0</v>
      </c>
      <c r="S148" s="166"/>
      <c r="T148" s="168">
        <f>SUM(T149:T150)</f>
        <v>0</v>
      </c>
      <c r="AR148" s="169" t="s">
        <v>84</v>
      </c>
      <c r="AT148" s="170" t="s">
        <v>75</v>
      </c>
      <c r="AU148" s="170" t="s">
        <v>84</v>
      </c>
      <c r="AY148" s="169" t="s">
        <v>140</v>
      </c>
      <c r="BK148" s="171">
        <f>SUM(BK149:BK150)</f>
        <v>0</v>
      </c>
    </row>
    <row r="149" spans="1:65" s="2" customFormat="1" ht="44.25" customHeight="1">
      <c r="A149" s="34"/>
      <c r="B149" s="35"/>
      <c r="C149" s="174" t="s">
        <v>205</v>
      </c>
      <c r="D149" s="174" t="s">
        <v>142</v>
      </c>
      <c r="E149" s="175" t="s">
        <v>215</v>
      </c>
      <c r="F149" s="176" t="s">
        <v>216</v>
      </c>
      <c r="G149" s="177" t="s">
        <v>217</v>
      </c>
      <c r="H149" s="178">
        <v>491.611</v>
      </c>
      <c r="I149" s="179"/>
      <c r="J149" s="180">
        <f>ROUND(I149*H149,2)</f>
        <v>0</v>
      </c>
      <c r="K149" s="176" t="s">
        <v>146</v>
      </c>
      <c r="L149" s="39"/>
      <c r="M149" s="181" t="s">
        <v>19</v>
      </c>
      <c r="N149" s="182" t="s">
        <v>47</v>
      </c>
      <c r="O149" s="64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5" t="s">
        <v>147</v>
      </c>
      <c r="AT149" s="185" t="s">
        <v>142</v>
      </c>
      <c r="AU149" s="185" t="s">
        <v>86</v>
      </c>
      <c r="AY149" s="17" t="s">
        <v>140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7" t="s">
        <v>84</v>
      </c>
      <c r="BK149" s="186">
        <f>ROUND(I149*H149,2)</f>
        <v>0</v>
      </c>
      <c r="BL149" s="17" t="s">
        <v>147</v>
      </c>
      <c r="BM149" s="185" t="s">
        <v>218</v>
      </c>
    </row>
    <row r="150" spans="1:47" s="2" customFormat="1" ht="12">
      <c r="A150" s="34"/>
      <c r="B150" s="35"/>
      <c r="C150" s="36"/>
      <c r="D150" s="187" t="s">
        <v>149</v>
      </c>
      <c r="E150" s="36"/>
      <c r="F150" s="188" t="s">
        <v>219</v>
      </c>
      <c r="G150" s="36"/>
      <c r="H150" s="36"/>
      <c r="I150" s="189"/>
      <c r="J150" s="36"/>
      <c r="K150" s="36"/>
      <c r="L150" s="39"/>
      <c r="M150" s="216"/>
      <c r="N150" s="217"/>
      <c r="O150" s="218"/>
      <c r="P150" s="218"/>
      <c r="Q150" s="218"/>
      <c r="R150" s="218"/>
      <c r="S150" s="218"/>
      <c r="T150" s="219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149</v>
      </c>
      <c r="AU150" s="17" t="s">
        <v>86</v>
      </c>
    </row>
    <row r="151" spans="1:31" s="2" customFormat="1" ht="7" customHeight="1">
      <c r="A151" s="34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9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sheetProtection algorithmName="SHA-512" hashValue="yzjd11RjiXIYpNejEQk3Il5QarAFHf8V18Dq6vcDt5l6jkdk70D9usrdUkwjCdbP3KMGqJl06kFX64m4mT7Kkw==" saltValue="42BgXDcJQM0hlMMx2+NGXknwYxK/9fr24h+bGaQMn9lCw4U3EWQIcIElZViC/yXpXjDsOuQcUnfaF0fmduGEGQ==" spinCount="100000" sheet="1" objects="1" scenarios="1" formatColumns="0" formatRows="0" autoFilter="0"/>
  <autoFilter ref="C83:K15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32212131"/>
    <hyperlink ref="F95" r:id="rId2" display="https://podminky.urs.cz/item/CS_URS_2022_01/162351104"/>
    <hyperlink ref="F98" r:id="rId3" display="https://podminky.urs.cz/item/CS_URS_2022_01/171251101"/>
    <hyperlink ref="F101" r:id="rId4" display="https://podminky.urs.cz/item/CS_URS_2022_01/181951112"/>
    <hyperlink ref="F115" r:id="rId5" display="https://podminky.urs.cz/item/CS_URS_2022_01/566501111"/>
    <hyperlink ref="F121" r:id="rId6" display="https://podminky.urs.cz/item/CS_URS_2022_01/597311121"/>
    <hyperlink ref="F129" r:id="rId7" display="https://podminky.urs.cz/item/CS_URS_2022_01/938902113"/>
    <hyperlink ref="F133" r:id="rId8" display="https://podminky.urs.cz/item/CS_URS_2022_01/938909611"/>
    <hyperlink ref="F150" r:id="rId9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98</v>
      </c>
      <c r="AZ2" s="101" t="s">
        <v>111</v>
      </c>
      <c r="BA2" s="101" t="s">
        <v>19</v>
      </c>
      <c r="BB2" s="101" t="s">
        <v>19</v>
      </c>
      <c r="BC2" s="101" t="s">
        <v>220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263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ROUND((SUM(BE84:BE119)),2)</f>
        <v>0</v>
      </c>
      <c r="G33" s="34"/>
      <c r="H33" s="34"/>
      <c r="I33" s="119">
        <v>0.21</v>
      </c>
      <c r="J33" s="118">
        <f>ROUND(((SUM(BE84:BE119))*I33),2)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ROUND((SUM(BF84:BF119)),2)</f>
        <v>0</v>
      </c>
      <c r="G34" s="34"/>
      <c r="H34" s="34"/>
      <c r="I34" s="119">
        <v>0.15</v>
      </c>
      <c r="J34" s="118">
        <f>ROUND(((SUM(BF84:BF119))*I34),2)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ROUND((SUM(BG84:BG119)),2)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ROUND((SUM(BH84:BH119)),2)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ROUND((SUM(BI84:BI119)),2)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2201X-14XC-SO-05 - LC Pejšovská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J110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J117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2201X-14XC-SO-05 - LC Pejšovská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1.4125</v>
      </c>
      <c r="S84" s="72"/>
      <c r="T84" s="156">
        <f>T85</f>
        <v>5.75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P86+P105+P110+P117</f>
        <v>0</v>
      </c>
      <c r="Q85" s="166"/>
      <c r="R85" s="167">
        <f>R86+R105+R110+R117</f>
        <v>1.4125</v>
      </c>
      <c r="S85" s="166"/>
      <c r="T85" s="168">
        <f>T86+T105+T110+T117</f>
        <v>5.75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BK86+BK105+BK110+BK117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SUM(P87:P104)</f>
        <v>0</v>
      </c>
      <c r="Q86" s="166"/>
      <c r="R86" s="167">
        <f>SUM(R87:R104)</f>
        <v>0</v>
      </c>
      <c r="S86" s="166"/>
      <c r="T86" s="168">
        <f>SUM(T87:T104)</f>
        <v>5.75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SUM(BK87:BK104)</f>
        <v>0</v>
      </c>
    </row>
    <row r="87" spans="1:65" s="2" customFormat="1" ht="49" customHeight="1">
      <c r="A87" s="34"/>
      <c r="B87" s="35"/>
      <c r="C87" s="174" t="s">
        <v>84</v>
      </c>
      <c r="D87" s="174" t="s">
        <v>142</v>
      </c>
      <c r="E87" s="175" t="s">
        <v>143</v>
      </c>
      <c r="F87" s="176" t="s">
        <v>144</v>
      </c>
      <c r="G87" s="177" t="s">
        <v>145</v>
      </c>
      <c r="H87" s="178">
        <v>25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0.23</v>
      </c>
      <c r="T87" s="184">
        <f>S87*H87</f>
        <v>5.75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148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150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264</v>
      </c>
      <c r="G89" s="193"/>
      <c r="H89" s="197">
        <v>25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19</v>
      </c>
      <c r="F90" s="207" t="s">
        <v>153</v>
      </c>
      <c r="G90" s="205"/>
      <c r="H90" s="208">
        <v>25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44.25" customHeight="1">
      <c r="A91" s="34"/>
      <c r="B91" s="35"/>
      <c r="C91" s="174" t="s">
        <v>86</v>
      </c>
      <c r="D91" s="174" t="s">
        <v>142</v>
      </c>
      <c r="E91" s="175" t="s">
        <v>154</v>
      </c>
      <c r="F91" s="176" t="s">
        <v>155</v>
      </c>
      <c r="G91" s="177" t="s">
        <v>156</v>
      </c>
      <c r="H91" s="178">
        <v>7.5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157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158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223</v>
      </c>
      <c r="G93" s="193"/>
      <c r="H93" s="197">
        <v>7.5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76</v>
      </c>
      <c r="AY93" s="203" t="s">
        <v>140</v>
      </c>
    </row>
    <row r="94" spans="2:51" s="14" customFormat="1" ht="12">
      <c r="B94" s="204"/>
      <c r="C94" s="205"/>
      <c r="D94" s="194" t="s">
        <v>151</v>
      </c>
      <c r="E94" s="206" t="s">
        <v>111</v>
      </c>
      <c r="F94" s="207" t="s">
        <v>153</v>
      </c>
      <c r="G94" s="205"/>
      <c r="H94" s="208">
        <v>7.5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151</v>
      </c>
      <c r="AU94" s="214" t="s">
        <v>86</v>
      </c>
      <c r="AV94" s="14" t="s">
        <v>147</v>
      </c>
      <c r="AW94" s="14" t="s">
        <v>37</v>
      </c>
      <c r="AX94" s="14" t="s">
        <v>84</v>
      </c>
      <c r="AY94" s="214" t="s">
        <v>140</v>
      </c>
    </row>
    <row r="95" spans="1:65" s="2" customFormat="1" ht="62.75" customHeight="1">
      <c r="A95" s="34"/>
      <c r="B95" s="35"/>
      <c r="C95" s="174" t="s">
        <v>160</v>
      </c>
      <c r="D95" s="174" t="s">
        <v>142</v>
      </c>
      <c r="E95" s="175" t="s">
        <v>161</v>
      </c>
      <c r="F95" s="176" t="s">
        <v>162</v>
      </c>
      <c r="G95" s="177" t="s">
        <v>156</v>
      </c>
      <c r="H95" s="178">
        <v>7.5</v>
      </c>
      <c r="I95" s="179"/>
      <c r="J95" s="180">
        <f>ROUND(I95*H95,2)</f>
        <v>0</v>
      </c>
      <c r="K95" s="176" t="s">
        <v>146</v>
      </c>
      <c r="L95" s="39"/>
      <c r="M95" s="181" t="s">
        <v>19</v>
      </c>
      <c r="N95" s="182" t="s">
        <v>47</v>
      </c>
      <c r="O95" s="64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147</v>
      </c>
      <c r="AT95" s="185" t="s">
        <v>142</v>
      </c>
      <c r="AU95" s="185" t="s">
        <v>86</v>
      </c>
      <c r="AY95" s="17" t="s">
        <v>140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84</v>
      </c>
      <c r="BK95" s="186">
        <f>ROUND(I95*H95,2)</f>
        <v>0</v>
      </c>
      <c r="BL95" s="17" t="s">
        <v>147</v>
      </c>
      <c r="BM95" s="185" t="s">
        <v>224</v>
      </c>
    </row>
    <row r="96" spans="1:47" s="2" customFormat="1" ht="12">
      <c r="A96" s="34"/>
      <c r="B96" s="35"/>
      <c r="C96" s="36"/>
      <c r="D96" s="187" t="s">
        <v>149</v>
      </c>
      <c r="E96" s="36"/>
      <c r="F96" s="188" t="s">
        <v>164</v>
      </c>
      <c r="G96" s="36"/>
      <c r="H96" s="36"/>
      <c r="I96" s="189"/>
      <c r="J96" s="36"/>
      <c r="K96" s="36"/>
      <c r="L96" s="39"/>
      <c r="M96" s="190"/>
      <c r="N96" s="191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149</v>
      </c>
      <c r="AU96" s="17" t="s">
        <v>86</v>
      </c>
    </row>
    <row r="97" spans="2:51" s="13" customFormat="1" ht="12">
      <c r="B97" s="192"/>
      <c r="C97" s="193"/>
      <c r="D97" s="194" t="s">
        <v>151</v>
      </c>
      <c r="E97" s="195" t="s">
        <v>19</v>
      </c>
      <c r="F97" s="196" t="s">
        <v>111</v>
      </c>
      <c r="G97" s="193"/>
      <c r="H97" s="197">
        <v>7.5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151</v>
      </c>
      <c r="AU97" s="203" t="s">
        <v>86</v>
      </c>
      <c r="AV97" s="13" t="s">
        <v>86</v>
      </c>
      <c r="AW97" s="13" t="s">
        <v>37</v>
      </c>
      <c r="AX97" s="13" t="s">
        <v>84</v>
      </c>
      <c r="AY97" s="203" t="s">
        <v>140</v>
      </c>
    </row>
    <row r="98" spans="1:65" s="2" customFormat="1" ht="37.75" customHeight="1">
      <c r="A98" s="34"/>
      <c r="B98" s="35"/>
      <c r="C98" s="174" t="s">
        <v>147</v>
      </c>
      <c r="D98" s="174" t="s">
        <v>142</v>
      </c>
      <c r="E98" s="175" t="s">
        <v>165</v>
      </c>
      <c r="F98" s="176" t="s">
        <v>166</v>
      </c>
      <c r="G98" s="177" t="s">
        <v>156</v>
      </c>
      <c r="H98" s="178">
        <v>7.5</v>
      </c>
      <c r="I98" s="179"/>
      <c r="J98" s="180">
        <f>ROUND(I98*H98,2)</f>
        <v>0</v>
      </c>
      <c r="K98" s="176" t="s">
        <v>146</v>
      </c>
      <c r="L98" s="39"/>
      <c r="M98" s="181" t="s">
        <v>19</v>
      </c>
      <c r="N98" s="182" t="s">
        <v>47</v>
      </c>
      <c r="O98" s="64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147</v>
      </c>
      <c r="AT98" s="185" t="s">
        <v>142</v>
      </c>
      <c r="AU98" s="185" t="s">
        <v>86</v>
      </c>
      <c r="AY98" s="17" t="s">
        <v>140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84</v>
      </c>
      <c r="BK98" s="186">
        <f>ROUND(I98*H98,2)</f>
        <v>0</v>
      </c>
      <c r="BL98" s="17" t="s">
        <v>147</v>
      </c>
      <c r="BM98" s="185" t="s">
        <v>225</v>
      </c>
    </row>
    <row r="99" spans="1:47" s="2" customFormat="1" ht="12">
      <c r="A99" s="34"/>
      <c r="B99" s="35"/>
      <c r="C99" s="36"/>
      <c r="D99" s="187" t="s">
        <v>149</v>
      </c>
      <c r="E99" s="36"/>
      <c r="F99" s="188" t="s">
        <v>168</v>
      </c>
      <c r="G99" s="36"/>
      <c r="H99" s="36"/>
      <c r="I99" s="189"/>
      <c r="J99" s="36"/>
      <c r="K99" s="36"/>
      <c r="L99" s="39"/>
      <c r="M99" s="190"/>
      <c r="N99" s="19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149</v>
      </c>
      <c r="AU99" s="17" t="s">
        <v>86</v>
      </c>
    </row>
    <row r="100" spans="2:51" s="13" customFormat="1" ht="12">
      <c r="B100" s="192"/>
      <c r="C100" s="193"/>
      <c r="D100" s="194" t="s">
        <v>151</v>
      </c>
      <c r="E100" s="195" t="s">
        <v>19</v>
      </c>
      <c r="F100" s="196" t="s">
        <v>111</v>
      </c>
      <c r="G100" s="193"/>
      <c r="H100" s="197">
        <v>7.5</v>
      </c>
      <c r="I100" s="198"/>
      <c r="J100" s="193"/>
      <c r="K100" s="193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151</v>
      </c>
      <c r="AU100" s="203" t="s">
        <v>86</v>
      </c>
      <c r="AV100" s="13" t="s">
        <v>86</v>
      </c>
      <c r="AW100" s="13" t="s">
        <v>37</v>
      </c>
      <c r="AX100" s="13" t="s">
        <v>84</v>
      </c>
      <c r="AY100" s="203" t="s">
        <v>140</v>
      </c>
    </row>
    <row r="101" spans="1:65" s="2" customFormat="1" ht="33" customHeight="1">
      <c r="A101" s="34"/>
      <c r="B101" s="35"/>
      <c r="C101" s="174" t="s">
        <v>169</v>
      </c>
      <c r="D101" s="174" t="s">
        <v>142</v>
      </c>
      <c r="E101" s="175" t="s">
        <v>170</v>
      </c>
      <c r="F101" s="176" t="s">
        <v>171</v>
      </c>
      <c r="G101" s="177" t="s">
        <v>172</v>
      </c>
      <c r="H101" s="178">
        <v>320</v>
      </c>
      <c r="I101" s="179"/>
      <c r="J101" s="180">
        <f>ROUND(I101*H101,2)</f>
        <v>0</v>
      </c>
      <c r="K101" s="176" t="s">
        <v>146</v>
      </c>
      <c r="L101" s="39"/>
      <c r="M101" s="181" t="s">
        <v>19</v>
      </c>
      <c r="N101" s="182" t="s">
        <v>47</v>
      </c>
      <c r="O101" s="64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5" t="s">
        <v>147</v>
      </c>
      <c r="AT101" s="185" t="s">
        <v>142</v>
      </c>
      <c r="AU101" s="185" t="s">
        <v>86</v>
      </c>
      <c r="AY101" s="17" t="s">
        <v>140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7" t="s">
        <v>84</v>
      </c>
      <c r="BK101" s="186">
        <f>ROUND(I101*H101,2)</f>
        <v>0</v>
      </c>
      <c r="BL101" s="17" t="s">
        <v>147</v>
      </c>
      <c r="BM101" s="185" t="s">
        <v>173</v>
      </c>
    </row>
    <row r="102" spans="1:47" s="2" customFormat="1" ht="12">
      <c r="A102" s="34"/>
      <c r="B102" s="35"/>
      <c r="C102" s="36"/>
      <c r="D102" s="187" t="s">
        <v>149</v>
      </c>
      <c r="E102" s="36"/>
      <c r="F102" s="188" t="s">
        <v>174</v>
      </c>
      <c r="G102" s="36"/>
      <c r="H102" s="36"/>
      <c r="I102" s="189"/>
      <c r="J102" s="36"/>
      <c r="K102" s="36"/>
      <c r="L102" s="39"/>
      <c r="M102" s="190"/>
      <c r="N102" s="191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86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237</v>
      </c>
      <c r="G103" s="193"/>
      <c r="H103" s="197">
        <v>320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76</v>
      </c>
      <c r="AY103" s="203" t="s">
        <v>140</v>
      </c>
    </row>
    <row r="104" spans="2:51" s="14" customFormat="1" ht="12">
      <c r="B104" s="204"/>
      <c r="C104" s="205"/>
      <c r="D104" s="194" t="s">
        <v>151</v>
      </c>
      <c r="E104" s="206" t="s">
        <v>19</v>
      </c>
      <c r="F104" s="207" t="s">
        <v>153</v>
      </c>
      <c r="G104" s="205"/>
      <c r="H104" s="208">
        <v>320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151</v>
      </c>
      <c r="AU104" s="214" t="s">
        <v>86</v>
      </c>
      <c r="AV104" s="14" t="s">
        <v>147</v>
      </c>
      <c r="AW104" s="14" t="s">
        <v>37</v>
      </c>
      <c r="AX104" s="14" t="s">
        <v>84</v>
      </c>
      <c r="AY104" s="214" t="s">
        <v>140</v>
      </c>
    </row>
    <row r="105" spans="2:63" s="12" customFormat="1" ht="22.75" customHeight="1">
      <c r="B105" s="158"/>
      <c r="C105" s="159"/>
      <c r="D105" s="160" t="s">
        <v>75</v>
      </c>
      <c r="E105" s="172" t="s">
        <v>169</v>
      </c>
      <c r="F105" s="172" t="s">
        <v>176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SUM(P106:P109)</f>
        <v>0</v>
      </c>
      <c r="Q105" s="166"/>
      <c r="R105" s="167">
        <f>SUM(R106:R109)</f>
        <v>1.4125</v>
      </c>
      <c r="S105" s="166"/>
      <c r="T105" s="168">
        <f>SUM(T106:T109)</f>
        <v>0</v>
      </c>
      <c r="AR105" s="169" t="s">
        <v>84</v>
      </c>
      <c r="AT105" s="170" t="s">
        <v>75</v>
      </c>
      <c r="AU105" s="170" t="s">
        <v>84</v>
      </c>
      <c r="AY105" s="169" t="s">
        <v>140</v>
      </c>
      <c r="BK105" s="171">
        <f>SUM(BK106:BK109)</f>
        <v>0</v>
      </c>
    </row>
    <row r="106" spans="1:65" s="2" customFormat="1" ht="24.15" customHeight="1">
      <c r="A106" s="34"/>
      <c r="B106" s="35"/>
      <c r="C106" s="174" t="s">
        <v>177</v>
      </c>
      <c r="D106" s="174" t="s">
        <v>142</v>
      </c>
      <c r="E106" s="175" t="s">
        <v>184</v>
      </c>
      <c r="F106" s="176" t="s">
        <v>185</v>
      </c>
      <c r="G106" s="177" t="s">
        <v>145</v>
      </c>
      <c r="H106" s="178">
        <v>25</v>
      </c>
      <c r="I106" s="179"/>
      <c r="J106" s="180">
        <f>ROUND(I106*H106,2)</f>
        <v>0</v>
      </c>
      <c r="K106" s="176" t="s">
        <v>146</v>
      </c>
      <c r="L106" s="39"/>
      <c r="M106" s="181" t="s">
        <v>19</v>
      </c>
      <c r="N106" s="182" t="s">
        <v>47</v>
      </c>
      <c r="O106" s="64"/>
      <c r="P106" s="183">
        <f>O106*H106</f>
        <v>0</v>
      </c>
      <c r="Q106" s="183">
        <v>0.0565</v>
      </c>
      <c r="R106" s="183">
        <f>Q106*H106</f>
        <v>1.4125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147</v>
      </c>
      <c r="AT106" s="185" t="s">
        <v>142</v>
      </c>
      <c r="AU106" s="185" t="s">
        <v>86</v>
      </c>
      <c r="AY106" s="17" t="s">
        <v>140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84</v>
      </c>
      <c r="BK106" s="186">
        <f>ROUND(I106*H106,2)</f>
        <v>0</v>
      </c>
      <c r="BL106" s="17" t="s">
        <v>147</v>
      </c>
      <c r="BM106" s="185" t="s">
        <v>186</v>
      </c>
    </row>
    <row r="107" spans="1:47" s="2" customFormat="1" ht="12">
      <c r="A107" s="34"/>
      <c r="B107" s="35"/>
      <c r="C107" s="36"/>
      <c r="D107" s="187" t="s">
        <v>149</v>
      </c>
      <c r="E107" s="36"/>
      <c r="F107" s="188" t="s">
        <v>187</v>
      </c>
      <c r="G107" s="36"/>
      <c r="H107" s="36"/>
      <c r="I107" s="189"/>
      <c r="J107" s="36"/>
      <c r="K107" s="36"/>
      <c r="L107" s="39"/>
      <c r="M107" s="190"/>
      <c r="N107" s="19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149</v>
      </c>
      <c r="AU107" s="17" t="s">
        <v>86</v>
      </c>
    </row>
    <row r="108" spans="2:51" s="13" customFormat="1" ht="12">
      <c r="B108" s="192"/>
      <c r="C108" s="193"/>
      <c r="D108" s="194" t="s">
        <v>151</v>
      </c>
      <c r="E108" s="195" t="s">
        <v>19</v>
      </c>
      <c r="F108" s="196" t="s">
        <v>264</v>
      </c>
      <c r="G108" s="193"/>
      <c r="H108" s="197">
        <v>25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151</v>
      </c>
      <c r="AU108" s="203" t="s">
        <v>86</v>
      </c>
      <c r="AV108" s="13" t="s">
        <v>86</v>
      </c>
      <c r="AW108" s="13" t="s">
        <v>37</v>
      </c>
      <c r="AX108" s="13" t="s">
        <v>76</v>
      </c>
      <c r="AY108" s="203" t="s">
        <v>140</v>
      </c>
    </row>
    <row r="109" spans="2:51" s="14" customFormat="1" ht="12">
      <c r="B109" s="204"/>
      <c r="C109" s="205"/>
      <c r="D109" s="194" t="s">
        <v>151</v>
      </c>
      <c r="E109" s="206" t="s">
        <v>19</v>
      </c>
      <c r="F109" s="207" t="s">
        <v>153</v>
      </c>
      <c r="G109" s="205"/>
      <c r="H109" s="208">
        <v>25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151</v>
      </c>
      <c r="AU109" s="214" t="s">
        <v>86</v>
      </c>
      <c r="AV109" s="14" t="s">
        <v>147</v>
      </c>
      <c r="AW109" s="14" t="s">
        <v>37</v>
      </c>
      <c r="AX109" s="14" t="s">
        <v>84</v>
      </c>
      <c r="AY109" s="214" t="s">
        <v>140</v>
      </c>
    </row>
    <row r="110" spans="2:63" s="12" customFormat="1" ht="22.75" customHeight="1">
      <c r="B110" s="158"/>
      <c r="C110" s="159"/>
      <c r="D110" s="160" t="s">
        <v>75</v>
      </c>
      <c r="E110" s="172" t="s">
        <v>188</v>
      </c>
      <c r="F110" s="172" t="s">
        <v>189</v>
      </c>
      <c r="G110" s="159"/>
      <c r="H110" s="159"/>
      <c r="I110" s="162"/>
      <c r="J110" s="173">
        <f>BK110</f>
        <v>0</v>
      </c>
      <c r="K110" s="159"/>
      <c r="L110" s="164"/>
      <c r="M110" s="165"/>
      <c r="N110" s="166"/>
      <c r="O110" s="166"/>
      <c r="P110" s="167">
        <f>SUM(P111:P116)</f>
        <v>0</v>
      </c>
      <c r="Q110" s="166"/>
      <c r="R110" s="167">
        <f>SUM(R111:R116)</f>
        <v>0</v>
      </c>
      <c r="S110" s="166"/>
      <c r="T110" s="168">
        <f>SUM(T111:T116)</f>
        <v>0</v>
      </c>
      <c r="AR110" s="169" t="s">
        <v>84</v>
      </c>
      <c r="AT110" s="170" t="s">
        <v>75</v>
      </c>
      <c r="AU110" s="170" t="s">
        <v>84</v>
      </c>
      <c r="AY110" s="169" t="s">
        <v>140</v>
      </c>
      <c r="BK110" s="171">
        <f>SUM(BK111:BK116)</f>
        <v>0</v>
      </c>
    </row>
    <row r="111" spans="1:65" s="2" customFormat="1" ht="62.75" customHeight="1">
      <c r="A111" s="34"/>
      <c r="B111" s="35"/>
      <c r="C111" s="174" t="s">
        <v>183</v>
      </c>
      <c r="D111" s="174" t="s">
        <v>142</v>
      </c>
      <c r="E111" s="175" t="s">
        <v>206</v>
      </c>
      <c r="F111" s="176" t="s">
        <v>229</v>
      </c>
      <c r="G111" s="177" t="s">
        <v>208</v>
      </c>
      <c r="H111" s="178">
        <v>1</v>
      </c>
      <c r="I111" s="179"/>
      <c r="J111" s="180">
        <f>ROUND(I111*H111,2)</f>
        <v>0</v>
      </c>
      <c r="K111" s="176" t="s">
        <v>19</v>
      </c>
      <c r="L111" s="39"/>
      <c r="M111" s="181" t="s">
        <v>19</v>
      </c>
      <c r="N111" s="182" t="s">
        <v>47</v>
      </c>
      <c r="O111" s="64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5" t="s">
        <v>147</v>
      </c>
      <c r="AT111" s="185" t="s">
        <v>142</v>
      </c>
      <c r="AU111" s="185" t="s">
        <v>86</v>
      </c>
      <c r="AY111" s="17" t="s">
        <v>140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7" t="s">
        <v>84</v>
      </c>
      <c r="BK111" s="186">
        <f>ROUND(I111*H111,2)</f>
        <v>0</v>
      </c>
      <c r="BL111" s="17" t="s">
        <v>147</v>
      </c>
      <c r="BM111" s="185" t="s">
        <v>209</v>
      </c>
    </row>
    <row r="112" spans="1:47" s="2" customFormat="1" ht="18">
      <c r="A112" s="34"/>
      <c r="B112" s="35"/>
      <c r="C112" s="36"/>
      <c r="D112" s="194" t="s">
        <v>210</v>
      </c>
      <c r="E112" s="36"/>
      <c r="F112" s="215" t="s">
        <v>211</v>
      </c>
      <c r="G112" s="36"/>
      <c r="H112" s="36"/>
      <c r="I112" s="189"/>
      <c r="J112" s="36"/>
      <c r="K112" s="36"/>
      <c r="L112" s="39"/>
      <c r="M112" s="190"/>
      <c r="N112" s="191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210</v>
      </c>
      <c r="AU112" s="17" t="s">
        <v>86</v>
      </c>
    </row>
    <row r="113" spans="2:51" s="13" customFormat="1" ht="12">
      <c r="B113" s="192"/>
      <c r="C113" s="193"/>
      <c r="D113" s="194" t="s">
        <v>151</v>
      </c>
      <c r="E113" s="195" t="s">
        <v>19</v>
      </c>
      <c r="F113" s="196" t="s">
        <v>264</v>
      </c>
      <c r="G113" s="193"/>
      <c r="H113" s="197">
        <v>25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151</v>
      </c>
      <c r="AU113" s="203" t="s">
        <v>86</v>
      </c>
      <c r="AV113" s="13" t="s">
        <v>86</v>
      </c>
      <c r="AW113" s="13" t="s">
        <v>37</v>
      </c>
      <c r="AX113" s="13" t="s">
        <v>76</v>
      </c>
      <c r="AY113" s="203" t="s">
        <v>140</v>
      </c>
    </row>
    <row r="114" spans="2:51" s="14" customFormat="1" ht="12">
      <c r="B114" s="204"/>
      <c r="C114" s="205"/>
      <c r="D114" s="194" t="s">
        <v>151</v>
      </c>
      <c r="E114" s="206" t="s">
        <v>19</v>
      </c>
      <c r="F114" s="207" t="s">
        <v>153</v>
      </c>
      <c r="G114" s="205"/>
      <c r="H114" s="208">
        <v>25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151</v>
      </c>
      <c r="AU114" s="214" t="s">
        <v>86</v>
      </c>
      <c r="AV114" s="14" t="s">
        <v>147</v>
      </c>
      <c r="AW114" s="14" t="s">
        <v>37</v>
      </c>
      <c r="AX114" s="14" t="s">
        <v>76</v>
      </c>
      <c r="AY114" s="214" t="s">
        <v>140</v>
      </c>
    </row>
    <row r="115" spans="2:51" s="13" customFormat="1" ht="12">
      <c r="B115" s="192"/>
      <c r="C115" s="193"/>
      <c r="D115" s="194" t="s">
        <v>151</v>
      </c>
      <c r="E115" s="195" t="s">
        <v>19</v>
      </c>
      <c r="F115" s="196" t="s">
        <v>84</v>
      </c>
      <c r="G115" s="193"/>
      <c r="H115" s="197">
        <v>1</v>
      </c>
      <c r="I115" s="198"/>
      <c r="J115" s="193"/>
      <c r="K115" s="193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151</v>
      </c>
      <c r="AU115" s="203" t="s">
        <v>86</v>
      </c>
      <c r="AV115" s="13" t="s">
        <v>86</v>
      </c>
      <c r="AW115" s="13" t="s">
        <v>37</v>
      </c>
      <c r="AX115" s="13" t="s">
        <v>76</v>
      </c>
      <c r="AY115" s="203" t="s">
        <v>140</v>
      </c>
    </row>
    <row r="116" spans="2:51" s="14" customFormat="1" ht="12">
      <c r="B116" s="204"/>
      <c r="C116" s="205"/>
      <c r="D116" s="194" t="s">
        <v>151</v>
      </c>
      <c r="E116" s="206" t="s">
        <v>19</v>
      </c>
      <c r="F116" s="207" t="s">
        <v>153</v>
      </c>
      <c r="G116" s="205"/>
      <c r="H116" s="208">
        <v>1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151</v>
      </c>
      <c r="AU116" s="214" t="s">
        <v>86</v>
      </c>
      <c r="AV116" s="14" t="s">
        <v>147</v>
      </c>
      <c r="AW116" s="14" t="s">
        <v>37</v>
      </c>
      <c r="AX116" s="14" t="s">
        <v>84</v>
      </c>
      <c r="AY116" s="214" t="s">
        <v>140</v>
      </c>
    </row>
    <row r="117" spans="2:63" s="12" customFormat="1" ht="22.75" customHeight="1">
      <c r="B117" s="158"/>
      <c r="C117" s="159"/>
      <c r="D117" s="160" t="s">
        <v>75</v>
      </c>
      <c r="E117" s="172" t="s">
        <v>212</v>
      </c>
      <c r="F117" s="172" t="s">
        <v>213</v>
      </c>
      <c r="G117" s="159"/>
      <c r="H117" s="159"/>
      <c r="I117" s="162"/>
      <c r="J117" s="173">
        <f>BK117</f>
        <v>0</v>
      </c>
      <c r="K117" s="159"/>
      <c r="L117" s="164"/>
      <c r="M117" s="165"/>
      <c r="N117" s="166"/>
      <c r="O117" s="166"/>
      <c r="P117" s="167">
        <f>SUM(P118:P119)</f>
        <v>0</v>
      </c>
      <c r="Q117" s="166"/>
      <c r="R117" s="167">
        <f>SUM(R118:R119)</f>
        <v>0</v>
      </c>
      <c r="S117" s="166"/>
      <c r="T117" s="168">
        <f>SUM(T118:T119)</f>
        <v>0</v>
      </c>
      <c r="AR117" s="169" t="s">
        <v>84</v>
      </c>
      <c r="AT117" s="170" t="s">
        <v>75</v>
      </c>
      <c r="AU117" s="170" t="s">
        <v>84</v>
      </c>
      <c r="AY117" s="169" t="s">
        <v>140</v>
      </c>
      <c r="BK117" s="171">
        <f>SUM(BK118:BK119)</f>
        <v>0</v>
      </c>
    </row>
    <row r="118" spans="1:65" s="2" customFormat="1" ht="44.25" customHeight="1">
      <c r="A118" s="34"/>
      <c r="B118" s="35"/>
      <c r="C118" s="174" t="s">
        <v>190</v>
      </c>
      <c r="D118" s="174" t="s">
        <v>142</v>
      </c>
      <c r="E118" s="175" t="s">
        <v>215</v>
      </c>
      <c r="F118" s="176" t="s">
        <v>216</v>
      </c>
      <c r="G118" s="177" t="s">
        <v>217</v>
      </c>
      <c r="H118" s="178">
        <v>1.413</v>
      </c>
      <c r="I118" s="179"/>
      <c r="J118" s="180">
        <f>ROUND(I118*H118,2)</f>
        <v>0</v>
      </c>
      <c r="K118" s="176" t="s">
        <v>146</v>
      </c>
      <c r="L118" s="39"/>
      <c r="M118" s="181" t="s">
        <v>19</v>
      </c>
      <c r="N118" s="182" t="s">
        <v>47</v>
      </c>
      <c r="O118" s="64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5" t="s">
        <v>147</v>
      </c>
      <c r="AT118" s="185" t="s">
        <v>142</v>
      </c>
      <c r="AU118" s="185" t="s">
        <v>86</v>
      </c>
      <c r="AY118" s="17" t="s">
        <v>140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7" t="s">
        <v>84</v>
      </c>
      <c r="BK118" s="186">
        <f>ROUND(I118*H118,2)</f>
        <v>0</v>
      </c>
      <c r="BL118" s="17" t="s">
        <v>147</v>
      </c>
      <c r="BM118" s="185" t="s">
        <v>218</v>
      </c>
    </row>
    <row r="119" spans="1:47" s="2" customFormat="1" ht="12">
      <c r="A119" s="34"/>
      <c r="B119" s="35"/>
      <c r="C119" s="36"/>
      <c r="D119" s="187" t="s">
        <v>149</v>
      </c>
      <c r="E119" s="36"/>
      <c r="F119" s="188" t="s">
        <v>219</v>
      </c>
      <c r="G119" s="36"/>
      <c r="H119" s="36"/>
      <c r="I119" s="189"/>
      <c r="J119" s="36"/>
      <c r="K119" s="36"/>
      <c r="L119" s="39"/>
      <c r="M119" s="216"/>
      <c r="N119" s="217"/>
      <c r="O119" s="218"/>
      <c r="P119" s="218"/>
      <c r="Q119" s="218"/>
      <c r="R119" s="218"/>
      <c r="S119" s="218"/>
      <c r="T119" s="219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149</v>
      </c>
      <c r="AU119" s="17" t="s">
        <v>86</v>
      </c>
    </row>
    <row r="120" spans="1:31" s="2" customFormat="1" ht="7" customHeight="1">
      <c r="A120" s="34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cuu+HcMz5jI/EbHFHTRinHr59LpnzV/S7C+l5lNYpWJ7gqZWdGrvkIBqyEHC8kUSIhU6frNsE+6PbInIvA+bgQ==" saltValue="B5nFpjxADdUV3xCyim8oiDzQlBgMKsi8LJZhOQpCOz49MTiNlcHzAhK4d9yJM8bQCgsOL+dF3FR76kCSGP8aeA==" spinCount="100000" sheet="1" objects="1" scenarios="1" formatColumns="0" formatRows="0" autoFilter="0"/>
  <autoFilter ref="C83:K11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205111"/>
    <hyperlink ref="F92" r:id="rId2" display="https://podminky.urs.cz/item/CS_URS_2022_01/132212131"/>
    <hyperlink ref="F96" r:id="rId3" display="https://podminky.urs.cz/item/CS_URS_2022_01/162351104"/>
    <hyperlink ref="F99" r:id="rId4" display="https://podminky.urs.cz/item/CS_URS_2022_01/171251101"/>
    <hyperlink ref="F102" r:id="rId5" display="https://podminky.urs.cz/item/CS_URS_2022_01/181951112"/>
    <hyperlink ref="F107" r:id="rId6" display="https://podminky.urs.cz/item/CS_URS_2022_01/597311121"/>
    <hyperlink ref="F119" r:id="rId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101</v>
      </c>
      <c r="AZ2" s="101" t="s">
        <v>111</v>
      </c>
      <c r="BA2" s="101" t="s">
        <v>19</v>
      </c>
      <c r="BB2" s="101" t="s">
        <v>19</v>
      </c>
      <c r="BC2" s="101" t="s">
        <v>220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265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ROUND((SUM(BE84:BE127)),2)</f>
        <v>0</v>
      </c>
      <c r="G33" s="34"/>
      <c r="H33" s="34"/>
      <c r="I33" s="119">
        <v>0.21</v>
      </c>
      <c r="J33" s="118">
        <f>ROUND(((SUM(BE84:BE127))*I33),2)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ROUND((SUM(BF84:BF127)),2)</f>
        <v>0</v>
      </c>
      <c r="G34" s="34"/>
      <c r="H34" s="34"/>
      <c r="I34" s="119">
        <v>0.15</v>
      </c>
      <c r="J34" s="118">
        <f>ROUND(((SUM(BF84:BF127))*I34),2)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ROUND((SUM(BG84:BG127)),2)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ROUND((SUM(BH84:BH127)),2)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ROUND((SUM(BI84:BI127)),2)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2201X-14XC-SO-06 - LC Vohaňský křížek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J114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J125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2201X-14XC-SO-06 - LC Vohaňský křížek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93.58212</v>
      </c>
      <c r="S84" s="72"/>
      <c r="T84" s="156">
        <f>T85</f>
        <v>87.1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P86+P105+P114+P125</f>
        <v>0</v>
      </c>
      <c r="Q85" s="166"/>
      <c r="R85" s="167">
        <f>R86+R105+R114+R125</f>
        <v>93.58212</v>
      </c>
      <c r="S85" s="166"/>
      <c r="T85" s="168">
        <f>T86+T105+T114+T125</f>
        <v>87.1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BK86+BK105+BK114+BK125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SUM(P87:P104)</f>
        <v>0</v>
      </c>
      <c r="Q86" s="166"/>
      <c r="R86" s="167">
        <f>SUM(R87:R104)</f>
        <v>0</v>
      </c>
      <c r="S86" s="166"/>
      <c r="T86" s="168">
        <f>SUM(T87:T104)</f>
        <v>11.5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SUM(BK87:BK104)</f>
        <v>0</v>
      </c>
    </row>
    <row r="87" spans="1:65" s="2" customFormat="1" ht="49" customHeight="1">
      <c r="A87" s="34"/>
      <c r="B87" s="35"/>
      <c r="C87" s="174" t="s">
        <v>84</v>
      </c>
      <c r="D87" s="174" t="s">
        <v>142</v>
      </c>
      <c r="E87" s="175" t="s">
        <v>143</v>
      </c>
      <c r="F87" s="176" t="s">
        <v>144</v>
      </c>
      <c r="G87" s="177" t="s">
        <v>145</v>
      </c>
      <c r="H87" s="178">
        <v>50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0.23</v>
      </c>
      <c r="T87" s="184">
        <f>S87*H87</f>
        <v>11.5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148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150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228</v>
      </c>
      <c r="G89" s="193"/>
      <c r="H89" s="197">
        <v>50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19</v>
      </c>
      <c r="F90" s="207" t="s">
        <v>153</v>
      </c>
      <c r="G90" s="205"/>
      <c r="H90" s="208">
        <v>50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44.25" customHeight="1">
      <c r="A91" s="34"/>
      <c r="B91" s="35"/>
      <c r="C91" s="174" t="s">
        <v>86</v>
      </c>
      <c r="D91" s="174" t="s">
        <v>142</v>
      </c>
      <c r="E91" s="175" t="s">
        <v>154</v>
      </c>
      <c r="F91" s="176" t="s">
        <v>155</v>
      </c>
      <c r="G91" s="177" t="s">
        <v>156</v>
      </c>
      <c r="H91" s="178">
        <v>7.5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157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158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223</v>
      </c>
      <c r="G93" s="193"/>
      <c r="H93" s="197">
        <v>7.5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76</v>
      </c>
      <c r="AY93" s="203" t="s">
        <v>140</v>
      </c>
    </row>
    <row r="94" spans="2:51" s="14" customFormat="1" ht="12">
      <c r="B94" s="204"/>
      <c r="C94" s="205"/>
      <c r="D94" s="194" t="s">
        <v>151</v>
      </c>
      <c r="E94" s="206" t="s">
        <v>111</v>
      </c>
      <c r="F94" s="207" t="s">
        <v>153</v>
      </c>
      <c r="G94" s="205"/>
      <c r="H94" s="208">
        <v>7.5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151</v>
      </c>
      <c r="AU94" s="214" t="s">
        <v>86</v>
      </c>
      <c r="AV94" s="14" t="s">
        <v>147</v>
      </c>
      <c r="AW94" s="14" t="s">
        <v>37</v>
      </c>
      <c r="AX94" s="14" t="s">
        <v>84</v>
      </c>
      <c r="AY94" s="214" t="s">
        <v>140</v>
      </c>
    </row>
    <row r="95" spans="1:65" s="2" customFormat="1" ht="62.75" customHeight="1">
      <c r="A95" s="34"/>
      <c r="B95" s="35"/>
      <c r="C95" s="174" t="s">
        <v>160</v>
      </c>
      <c r="D95" s="174" t="s">
        <v>142</v>
      </c>
      <c r="E95" s="175" t="s">
        <v>161</v>
      </c>
      <c r="F95" s="176" t="s">
        <v>162</v>
      </c>
      <c r="G95" s="177" t="s">
        <v>156</v>
      </c>
      <c r="H95" s="178">
        <v>7.5</v>
      </c>
      <c r="I95" s="179"/>
      <c r="J95" s="180">
        <f>ROUND(I95*H95,2)</f>
        <v>0</v>
      </c>
      <c r="K95" s="176" t="s">
        <v>146</v>
      </c>
      <c r="L95" s="39"/>
      <c r="M95" s="181" t="s">
        <v>19</v>
      </c>
      <c r="N95" s="182" t="s">
        <v>47</v>
      </c>
      <c r="O95" s="64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147</v>
      </c>
      <c r="AT95" s="185" t="s">
        <v>142</v>
      </c>
      <c r="AU95" s="185" t="s">
        <v>86</v>
      </c>
      <c r="AY95" s="17" t="s">
        <v>140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84</v>
      </c>
      <c r="BK95" s="186">
        <f>ROUND(I95*H95,2)</f>
        <v>0</v>
      </c>
      <c r="BL95" s="17" t="s">
        <v>147</v>
      </c>
      <c r="BM95" s="185" t="s">
        <v>224</v>
      </c>
    </row>
    <row r="96" spans="1:47" s="2" customFormat="1" ht="12">
      <c r="A96" s="34"/>
      <c r="B96" s="35"/>
      <c r="C96" s="36"/>
      <c r="D96" s="187" t="s">
        <v>149</v>
      </c>
      <c r="E96" s="36"/>
      <c r="F96" s="188" t="s">
        <v>164</v>
      </c>
      <c r="G96" s="36"/>
      <c r="H96" s="36"/>
      <c r="I96" s="189"/>
      <c r="J96" s="36"/>
      <c r="K96" s="36"/>
      <c r="L96" s="39"/>
      <c r="M96" s="190"/>
      <c r="N96" s="191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149</v>
      </c>
      <c r="AU96" s="17" t="s">
        <v>86</v>
      </c>
    </row>
    <row r="97" spans="2:51" s="13" customFormat="1" ht="12">
      <c r="B97" s="192"/>
      <c r="C97" s="193"/>
      <c r="D97" s="194" t="s">
        <v>151</v>
      </c>
      <c r="E97" s="195" t="s">
        <v>19</v>
      </c>
      <c r="F97" s="196" t="s">
        <v>111</v>
      </c>
      <c r="G97" s="193"/>
      <c r="H97" s="197">
        <v>7.5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151</v>
      </c>
      <c r="AU97" s="203" t="s">
        <v>86</v>
      </c>
      <c r="AV97" s="13" t="s">
        <v>86</v>
      </c>
      <c r="AW97" s="13" t="s">
        <v>37</v>
      </c>
      <c r="AX97" s="13" t="s">
        <v>84</v>
      </c>
      <c r="AY97" s="203" t="s">
        <v>140</v>
      </c>
    </row>
    <row r="98" spans="1:65" s="2" customFormat="1" ht="37.75" customHeight="1">
      <c r="A98" s="34"/>
      <c r="B98" s="35"/>
      <c r="C98" s="174" t="s">
        <v>147</v>
      </c>
      <c r="D98" s="174" t="s">
        <v>142</v>
      </c>
      <c r="E98" s="175" t="s">
        <v>165</v>
      </c>
      <c r="F98" s="176" t="s">
        <v>166</v>
      </c>
      <c r="G98" s="177" t="s">
        <v>156</v>
      </c>
      <c r="H98" s="178">
        <v>7.5</v>
      </c>
      <c r="I98" s="179"/>
      <c r="J98" s="180">
        <f>ROUND(I98*H98,2)</f>
        <v>0</v>
      </c>
      <c r="K98" s="176" t="s">
        <v>146</v>
      </c>
      <c r="L98" s="39"/>
      <c r="M98" s="181" t="s">
        <v>19</v>
      </c>
      <c r="N98" s="182" t="s">
        <v>47</v>
      </c>
      <c r="O98" s="64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147</v>
      </c>
      <c r="AT98" s="185" t="s">
        <v>142</v>
      </c>
      <c r="AU98" s="185" t="s">
        <v>86</v>
      </c>
      <c r="AY98" s="17" t="s">
        <v>140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84</v>
      </c>
      <c r="BK98" s="186">
        <f>ROUND(I98*H98,2)</f>
        <v>0</v>
      </c>
      <c r="BL98" s="17" t="s">
        <v>147</v>
      </c>
      <c r="BM98" s="185" t="s">
        <v>225</v>
      </c>
    </row>
    <row r="99" spans="1:47" s="2" customFormat="1" ht="12">
      <c r="A99" s="34"/>
      <c r="B99" s="35"/>
      <c r="C99" s="36"/>
      <c r="D99" s="187" t="s">
        <v>149</v>
      </c>
      <c r="E99" s="36"/>
      <c r="F99" s="188" t="s">
        <v>168</v>
      </c>
      <c r="G99" s="36"/>
      <c r="H99" s="36"/>
      <c r="I99" s="189"/>
      <c r="J99" s="36"/>
      <c r="K99" s="36"/>
      <c r="L99" s="39"/>
      <c r="M99" s="190"/>
      <c r="N99" s="19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149</v>
      </c>
      <c r="AU99" s="17" t="s">
        <v>86</v>
      </c>
    </row>
    <row r="100" spans="2:51" s="13" customFormat="1" ht="12">
      <c r="B100" s="192"/>
      <c r="C100" s="193"/>
      <c r="D100" s="194" t="s">
        <v>151</v>
      </c>
      <c r="E100" s="195" t="s">
        <v>19</v>
      </c>
      <c r="F100" s="196" t="s">
        <v>111</v>
      </c>
      <c r="G100" s="193"/>
      <c r="H100" s="197">
        <v>7.5</v>
      </c>
      <c r="I100" s="198"/>
      <c r="J100" s="193"/>
      <c r="K100" s="193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151</v>
      </c>
      <c r="AU100" s="203" t="s">
        <v>86</v>
      </c>
      <c r="AV100" s="13" t="s">
        <v>86</v>
      </c>
      <c r="AW100" s="13" t="s">
        <v>37</v>
      </c>
      <c r="AX100" s="13" t="s">
        <v>84</v>
      </c>
      <c r="AY100" s="203" t="s">
        <v>140</v>
      </c>
    </row>
    <row r="101" spans="1:65" s="2" customFormat="1" ht="33" customHeight="1">
      <c r="A101" s="34"/>
      <c r="B101" s="35"/>
      <c r="C101" s="174" t="s">
        <v>169</v>
      </c>
      <c r="D101" s="174" t="s">
        <v>142</v>
      </c>
      <c r="E101" s="175" t="s">
        <v>170</v>
      </c>
      <c r="F101" s="176" t="s">
        <v>171</v>
      </c>
      <c r="G101" s="177" t="s">
        <v>172</v>
      </c>
      <c r="H101" s="178">
        <v>960</v>
      </c>
      <c r="I101" s="179"/>
      <c r="J101" s="180">
        <f>ROUND(I101*H101,2)</f>
        <v>0</v>
      </c>
      <c r="K101" s="176" t="s">
        <v>146</v>
      </c>
      <c r="L101" s="39"/>
      <c r="M101" s="181" t="s">
        <v>19</v>
      </c>
      <c r="N101" s="182" t="s">
        <v>47</v>
      </c>
      <c r="O101" s="64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5" t="s">
        <v>147</v>
      </c>
      <c r="AT101" s="185" t="s">
        <v>142</v>
      </c>
      <c r="AU101" s="185" t="s">
        <v>86</v>
      </c>
      <c r="AY101" s="17" t="s">
        <v>140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7" t="s">
        <v>84</v>
      </c>
      <c r="BK101" s="186">
        <f>ROUND(I101*H101,2)</f>
        <v>0</v>
      </c>
      <c r="BL101" s="17" t="s">
        <v>147</v>
      </c>
      <c r="BM101" s="185" t="s">
        <v>173</v>
      </c>
    </row>
    <row r="102" spans="1:47" s="2" customFormat="1" ht="12">
      <c r="A102" s="34"/>
      <c r="B102" s="35"/>
      <c r="C102" s="36"/>
      <c r="D102" s="187" t="s">
        <v>149</v>
      </c>
      <c r="E102" s="36"/>
      <c r="F102" s="188" t="s">
        <v>174</v>
      </c>
      <c r="G102" s="36"/>
      <c r="H102" s="36"/>
      <c r="I102" s="189"/>
      <c r="J102" s="36"/>
      <c r="K102" s="36"/>
      <c r="L102" s="39"/>
      <c r="M102" s="190"/>
      <c r="N102" s="191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86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175</v>
      </c>
      <c r="G103" s="193"/>
      <c r="H103" s="197">
        <v>960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76</v>
      </c>
      <c r="AY103" s="203" t="s">
        <v>140</v>
      </c>
    </row>
    <row r="104" spans="2:51" s="14" customFormat="1" ht="12">
      <c r="B104" s="204"/>
      <c r="C104" s="205"/>
      <c r="D104" s="194" t="s">
        <v>151</v>
      </c>
      <c r="E104" s="206" t="s">
        <v>19</v>
      </c>
      <c r="F104" s="207" t="s">
        <v>153</v>
      </c>
      <c r="G104" s="205"/>
      <c r="H104" s="208">
        <v>960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151</v>
      </c>
      <c r="AU104" s="214" t="s">
        <v>86</v>
      </c>
      <c r="AV104" s="14" t="s">
        <v>147</v>
      </c>
      <c r="AW104" s="14" t="s">
        <v>37</v>
      </c>
      <c r="AX104" s="14" t="s">
        <v>84</v>
      </c>
      <c r="AY104" s="214" t="s">
        <v>140</v>
      </c>
    </row>
    <row r="105" spans="2:63" s="12" customFormat="1" ht="22.75" customHeight="1">
      <c r="B105" s="158"/>
      <c r="C105" s="159"/>
      <c r="D105" s="160" t="s">
        <v>75</v>
      </c>
      <c r="E105" s="172" t="s">
        <v>169</v>
      </c>
      <c r="F105" s="172" t="s">
        <v>176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SUM(P106:P113)</f>
        <v>0</v>
      </c>
      <c r="Q105" s="166"/>
      <c r="R105" s="167">
        <f>SUM(R106:R113)</f>
        <v>93.58212</v>
      </c>
      <c r="S105" s="166"/>
      <c r="T105" s="168">
        <f>SUM(T106:T113)</f>
        <v>0</v>
      </c>
      <c r="AR105" s="169" t="s">
        <v>84</v>
      </c>
      <c r="AT105" s="170" t="s">
        <v>75</v>
      </c>
      <c r="AU105" s="170" t="s">
        <v>84</v>
      </c>
      <c r="AY105" s="169" t="s">
        <v>140</v>
      </c>
      <c r="BK105" s="171">
        <f>SUM(BK106:BK113)</f>
        <v>0</v>
      </c>
    </row>
    <row r="106" spans="1:65" s="2" customFormat="1" ht="66.75" customHeight="1">
      <c r="A106" s="34"/>
      <c r="B106" s="35"/>
      <c r="C106" s="174" t="s">
        <v>177</v>
      </c>
      <c r="D106" s="174" t="s">
        <v>142</v>
      </c>
      <c r="E106" s="175" t="s">
        <v>178</v>
      </c>
      <c r="F106" s="176" t="s">
        <v>179</v>
      </c>
      <c r="G106" s="177" t="s">
        <v>172</v>
      </c>
      <c r="H106" s="178">
        <v>512</v>
      </c>
      <c r="I106" s="179"/>
      <c r="J106" s="180">
        <f>ROUND(I106*H106,2)</f>
        <v>0</v>
      </c>
      <c r="K106" s="176" t="s">
        <v>146</v>
      </c>
      <c r="L106" s="39"/>
      <c r="M106" s="181" t="s">
        <v>19</v>
      </c>
      <c r="N106" s="182" t="s">
        <v>47</v>
      </c>
      <c r="O106" s="64"/>
      <c r="P106" s="183">
        <f>O106*H106</f>
        <v>0</v>
      </c>
      <c r="Q106" s="183">
        <v>0.17726</v>
      </c>
      <c r="R106" s="183">
        <f>Q106*H106</f>
        <v>90.75712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147</v>
      </c>
      <c r="AT106" s="185" t="s">
        <v>142</v>
      </c>
      <c r="AU106" s="185" t="s">
        <v>86</v>
      </c>
      <c r="AY106" s="17" t="s">
        <v>140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84</v>
      </c>
      <c r="BK106" s="186">
        <f>ROUND(I106*H106,2)</f>
        <v>0</v>
      </c>
      <c r="BL106" s="17" t="s">
        <v>147</v>
      </c>
      <c r="BM106" s="185" t="s">
        <v>180</v>
      </c>
    </row>
    <row r="107" spans="1:47" s="2" customFormat="1" ht="12">
      <c r="A107" s="34"/>
      <c r="B107" s="35"/>
      <c r="C107" s="36"/>
      <c r="D107" s="187" t="s">
        <v>149</v>
      </c>
      <c r="E107" s="36"/>
      <c r="F107" s="188" t="s">
        <v>181</v>
      </c>
      <c r="G107" s="36"/>
      <c r="H107" s="36"/>
      <c r="I107" s="189"/>
      <c r="J107" s="36"/>
      <c r="K107" s="36"/>
      <c r="L107" s="39"/>
      <c r="M107" s="190"/>
      <c r="N107" s="19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149</v>
      </c>
      <c r="AU107" s="17" t="s">
        <v>86</v>
      </c>
    </row>
    <row r="108" spans="2:51" s="13" customFormat="1" ht="12">
      <c r="B108" s="192"/>
      <c r="C108" s="193"/>
      <c r="D108" s="194" t="s">
        <v>151</v>
      </c>
      <c r="E108" s="195" t="s">
        <v>19</v>
      </c>
      <c r="F108" s="196" t="s">
        <v>266</v>
      </c>
      <c r="G108" s="193"/>
      <c r="H108" s="197">
        <v>512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151</v>
      </c>
      <c r="AU108" s="203" t="s">
        <v>86</v>
      </c>
      <c r="AV108" s="13" t="s">
        <v>86</v>
      </c>
      <c r="AW108" s="13" t="s">
        <v>37</v>
      </c>
      <c r="AX108" s="13" t="s">
        <v>76</v>
      </c>
      <c r="AY108" s="203" t="s">
        <v>140</v>
      </c>
    </row>
    <row r="109" spans="2:51" s="14" customFormat="1" ht="12">
      <c r="B109" s="204"/>
      <c r="C109" s="205"/>
      <c r="D109" s="194" t="s">
        <v>151</v>
      </c>
      <c r="E109" s="206" t="s">
        <v>19</v>
      </c>
      <c r="F109" s="207" t="s">
        <v>153</v>
      </c>
      <c r="G109" s="205"/>
      <c r="H109" s="208">
        <v>512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151</v>
      </c>
      <c r="AU109" s="214" t="s">
        <v>86</v>
      </c>
      <c r="AV109" s="14" t="s">
        <v>147</v>
      </c>
      <c r="AW109" s="14" t="s">
        <v>37</v>
      </c>
      <c r="AX109" s="14" t="s">
        <v>84</v>
      </c>
      <c r="AY109" s="214" t="s">
        <v>140</v>
      </c>
    </row>
    <row r="110" spans="1:65" s="2" customFormat="1" ht="24.15" customHeight="1">
      <c r="A110" s="34"/>
      <c r="B110" s="35"/>
      <c r="C110" s="174" t="s">
        <v>183</v>
      </c>
      <c r="D110" s="174" t="s">
        <v>142</v>
      </c>
      <c r="E110" s="175" t="s">
        <v>184</v>
      </c>
      <c r="F110" s="176" t="s">
        <v>185</v>
      </c>
      <c r="G110" s="177" t="s">
        <v>145</v>
      </c>
      <c r="H110" s="178">
        <v>50</v>
      </c>
      <c r="I110" s="179"/>
      <c r="J110" s="180">
        <f>ROUND(I110*H110,2)</f>
        <v>0</v>
      </c>
      <c r="K110" s="176" t="s">
        <v>146</v>
      </c>
      <c r="L110" s="39"/>
      <c r="M110" s="181" t="s">
        <v>19</v>
      </c>
      <c r="N110" s="182" t="s">
        <v>47</v>
      </c>
      <c r="O110" s="64"/>
      <c r="P110" s="183">
        <f>O110*H110</f>
        <v>0</v>
      </c>
      <c r="Q110" s="183">
        <v>0.0565</v>
      </c>
      <c r="R110" s="183">
        <f>Q110*H110</f>
        <v>2.825</v>
      </c>
      <c r="S110" s="183">
        <v>0</v>
      </c>
      <c r="T110" s="184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5" t="s">
        <v>147</v>
      </c>
      <c r="AT110" s="185" t="s">
        <v>142</v>
      </c>
      <c r="AU110" s="185" t="s">
        <v>86</v>
      </c>
      <c r="AY110" s="17" t="s">
        <v>140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7" t="s">
        <v>84</v>
      </c>
      <c r="BK110" s="186">
        <f>ROUND(I110*H110,2)</f>
        <v>0</v>
      </c>
      <c r="BL110" s="17" t="s">
        <v>147</v>
      </c>
      <c r="BM110" s="185" t="s">
        <v>186</v>
      </c>
    </row>
    <row r="111" spans="1:47" s="2" customFormat="1" ht="12">
      <c r="A111" s="34"/>
      <c r="B111" s="35"/>
      <c r="C111" s="36"/>
      <c r="D111" s="187" t="s">
        <v>149</v>
      </c>
      <c r="E111" s="36"/>
      <c r="F111" s="188" t="s">
        <v>187</v>
      </c>
      <c r="G111" s="36"/>
      <c r="H111" s="36"/>
      <c r="I111" s="189"/>
      <c r="J111" s="36"/>
      <c r="K111" s="36"/>
      <c r="L111" s="39"/>
      <c r="M111" s="190"/>
      <c r="N111" s="191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149</v>
      </c>
      <c r="AU111" s="17" t="s">
        <v>86</v>
      </c>
    </row>
    <row r="112" spans="2:51" s="13" customFormat="1" ht="12">
      <c r="B112" s="192"/>
      <c r="C112" s="193"/>
      <c r="D112" s="194" t="s">
        <v>151</v>
      </c>
      <c r="E112" s="195" t="s">
        <v>19</v>
      </c>
      <c r="F112" s="196" t="s">
        <v>228</v>
      </c>
      <c r="G112" s="193"/>
      <c r="H112" s="197">
        <v>50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151</v>
      </c>
      <c r="AU112" s="203" t="s">
        <v>86</v>
      </c>
      <c r="AV112" s="13" t="s">
        <v>86</v>
      </c>
      <c r="AW112" s="13" t="s">
        <v>37</v>
      </c>
      <c r="AX112" s="13" t="s">
        <v>76</v>
      </c>
      <c r="AY112" s="203" t="s">
        <v>140</v>
      </c>
    </row>
    <row r="113" spans="2:51" s="14" customFormat="1" ht="12">
      <c r="B113" s="204"/>
      <c r="C113" s="205"/>
      <c r="D113" s="194" t="s">
        <v>151</v>
      </c>
      <c r="E113" s="206" t="s">
        <v>19</v>
      </c>
      <c r="F113" s="207" t="s">
        <v>153</v>
      </c>
      <c r="G113" s="205"/>
      <c r="H113" s="208">
        <v>50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151</v>
      </c>
      <c r="AU113" s="214" t="s">
        <v>86</v>
      </c>
      <c r="AV113" s="14" t="s">
        <v>147</v>
      </c>
      <c r="AW113" s="14" t="s">
        <v>37</v>
      </c>
      <c r="AX113" s="14" t="s">
        <v>84</v>
      </c>
      <c r="AY113" s="214" t="s">
        <v>140</v>
      </c>
    </row>
    <row r="114" spans="2:63" s="12" customFormat="1" ht="22.75" customHeight="1">
      <c r="B114" s="158"/>
      <c r="C114" s="159"/>
      <c r="D114" s="160" t="s">
        <v>75</v>
      </c>
      <c r="E114" s="172" t="s">
        <v>188</v>
      </c>
      <c r="F114" s="172" t="s">
        <v>189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SUM(P115:P124)</f>
        <v>0</v>
      </c>
      <c r="Q114" s="166"/>
      <c r="R114" s="167">
        <f>SUM(R115:R124)</f>
        <v>0</v>
      </c>
      <c r="S114" s="166"/>
      <c r="T114" s="168">
        <f>SUM(T115:T124)</f>
        <v>75.6</v>
      </c>
      <c r="AR114" s="169" t="s">
        <v>84</v>
      </c>
      <c r="AT114" s="170" t="s">
        <v>75</v>
      </c>
      <c r="AU114" s="170" t="s">
        <v>84</v>
      </c>
      <c r="AY114" s="169" t="s">
        <v>140</v>
      </c>
      <c r="BK114" s="171">
        <f>SUM(BK115:BK124)</f>
        <v>0</v>
      </c>
    </row>
    <row r="115" spans="1:65" s="2" customFormat="1" ht="66.75" customHeight="1">
      <c r="A115" s="34"/>
      <c r="B115" s="35"/>
      <c r="C115" s="174" t="s">
        <v>190</v>
      </c>
      <c r="D115" s="174" t="s">
        <v>142</v>
      </c>
      <c r="E115" s="175" t="s">
        <v>196</v>
      </c>
      <c r="F115" s="176" t="s">
        <v>197</v>
      </c>
      <c r="G115" s="177" t="s">
        <v>172</v>
      </c>
      <c r="H115" s="178">
        <v>600</v>
      </c>
      <c r="I115" s="179"/>
      <c r="J115" s="180">
        <f>ROUND(I115*H115,2)</f>
        <v>0</v>
      </c>
      <c r="K115" s="176" t="s">
        <v>146</v>
      </c>
      <c r="L115" s="39"/>
      <c r="M115" s="181" t="s">
        <v>19</v>
      </c>
      <c r="N115" s="182" t="s">
        <v>47</v>
      </c>
      <c r="O115" s="64"/>
      <c r="P115" s="183">
        <f>O115*H115</f>
        <v>0</v>
      </c>
      <c r="Q115" s="183">
        <v>0</v>
      </c>
      <c r="R115" s="183">
        <f>Q115*H115</f>
        <v>0</v>
      </c>
      <c r="S115" s="183">
        <v>0.126</v>
      </c>
      <c r="T115" s="184">
        <f>S115*H115</f>
        <v>75.6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147</v>
      </c>
      <c r="AT115" s="185" t="s">
        <v>142</v>
      </c>
      <c r="AU115" s="185" t="s">
        <v>86</v>
      </c>
      <c r="AY115" s="17" t="s">
        <v>140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84</v>
      </c>
      <c r="BK115" s="186">
        <f>ROUND(I115*H115,2)</f>
        <v>0</v>
      </c>
      <c r="BL115" s="17" t="s">
        <v>147</v>
      </c>
      <c r="BM115" s="185" t="s">
        <v>198</v>
      </c>
    </row>
    <row r="116" spans="1:47" s="2" customFormat="1" ht="12">
      <c r="A116" s="34"/>
      <c r="B116" s="35"/>
      <c r="C116" s="36"/>
      <c r="D116" s="187" t="s">
        <v>149</v>
      </c>
      <c r="E116" s="36"/>
      <c r="F116" s="188" t="s">
        <v>199</v>
      </c>
      <c r="G116" s="36"/>
      <c r="H116" s="36"/>
      <c r="I116" s="189"/>
      <c r="J116" s="36"/>
      <c r="K116" s="36"/>
      <c r="L116" s="39"/>
      <c r="M116" s="190"/>
      <c r="N116" s="191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149</v>
      </c>
      <c r="AU116" s="17" t="s">
        <v>86</v>
      </c>
    </row>
    <row r="117" spans="2:51" s="13" customFormat="1" ht="12">
      <c r="B117" s="192"/>
      <c r="C117" s="193"/>
      <c r="D117" s="194" t="s">
        <v>151</v>
      </c>
      <c r="E117" s="195" t="s">
        <v>19</v>
      </c>
      <c r="F117" s="196" t="s">
        <v>267</v>
      </c>
      <c r="G117" s="193"/>
      <c r="H117" s="197">
        <v>600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151</v>
      </c>
      <c r="AU117" s="203" t="s">
        <v>86</v>
      </c>
      <c r="AV117" s="13" t="s">
        <v>86</v>
      </c>
      <c r="AW117" s="13" t="s">
        <v>37</v>
      </c>
      <c r="AX117" s="13" t="s">
        <v>76</v>
      </c>
      <c r="AY117" s="203" t="s">
        <v>140</v>
      </c>
    </row>
    <row r="118" spans="2:51" s="14" customFormat="1" ht="12">
      <c r="B118" s="204"/>
      <c r="C118" s="205"/>
      <c r="D118" s="194" t="s">
        <v>151</v>
      </c>
      <c r="E118" s="206" t="s">
        <v>19</v>
      </c>
      <c r="F118" s="207" t="s">
        <v>153</v>
      </c>
      <c r="G118" s="205"/>
      <c r="H118" s="208">
        <v>600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151</v>
      </c>
      <c r="AU118" s="214" t="s">
        <v>86</v>
      </c>
      <c r="AV118" s="14" t="s">
        <v>147</v>
      </c>
      <c r="AW118" s="14" t="s">
        <v>37</v>
      </c>
      <c r="AX118" s="14" t="s">
        <v>84</v>
      </c>
      <c r="AY118" s="214" t="s">
        <v>140</v>
      </c>
    </row>
    <row r="119" spans="1:65" s="2" customFormat="1" ht="62.75" customHeight="1">
      <c r="A119" s="34"/>
      <c r="B119" s="35"/>
      <c r="C119" s="174" t="s">
        <v>188</v>
      </c>
      <c r="D119" s="174" t="s">
        <v>142</v>
      </c>
      <c r="E119" s="175" t="s">
        <v>206</v>
      </c>
      <c r="F119" s="176" t="s">
        <v>229</v>
      </c>
      <c r="G119" s="177" t="s">
        <v>208</v>
      </c>
      <c r="H119" s="178">
        <v>1</v>
      </c>
      <c r="I119" s="179"/>
      <c r="J119" s="180">
        <f>ROUND(I119*H119,2)</f>
        <v>0</v>
      </c>
      <c r="K119" s="176" t="s">
        <v>19</v>
      </c>
      <c r="L119" s="39"/>
      <c r="M119" s="181" t="s">
        <v>19</v>
      </c>
      <c r="N119" s="182" t="s">
        <v>47</v>
      </c>
      <c r="O119" s="64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5" t="s">
        <v>147</v>
      </c>
      <c r="AT119" s="185" t="s">
        <v>142</v>
      </c>
      <c r="AU119" s="185" t="s">
        <v>86</v>
      </c>
      <c r="AY119" s="17" t="s">
        <v>140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7" t="s">
        <v>84</v>
      </c>
      <c r="BK119" s="186">
        <f>ROUND(I119*H119,2)</f>
        <v>0</v>
      </c>
      <c r="BL119" s="17" t="s">
        <v>147</v>
      </c>
      <c r="BM119" s="185" t="s">
        <v>209</v>
      </c>
    </row>
    <row r="120" spans="1:47" s="2" customFormat="1" ht="18">
      <c r="A120" s="34"/>
      <c r="B120" s="35"/>
      <c r="C120" s="36"/>
      <c r="D120" s="194" t="s">
        <v>210</v>
      </c>
      <c r="E120" s="36"/>
      <c r="F120" s="215" t="s">
        <v>211</v>
      </c>
      <c r="G120" s="36"/>
      <c r="H120" s="36"/>
      <c r="I120" s="189"/>
      <c r="J120" s="36"/>
      <c r="K120" s="36"/>
      <c r="L120" s="39"/>
      <c r="M120" s="190"/>
      <c r="N120" s="191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210</v>
      </c>
      <c r="AU120" s="17" t="s">
        <v>86</v>
      </c>
    </row>
    <row r="121" spans="2:51" s="13" customFormat="1" ht="12">
      <c r="B121" s="192"/>
      <c r="C121" s="193"/>
      <c r="D121" s="194" t="s">
        <v>151</v>
      </c>
      <c r="E121" s="195" t="s">
        <v>19</v>
      </c>
      <c r="F121" s="196" t="s">
        <v>222</v>
      </c>
      <c r="G121" s="193"/>
      <c r="H121" s="197">
        <v>10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151</v>
      </c>
      <c r="AU121" s="203" t="s">
        <v>86</v>
      </c>
      <c r="AV121" s="13" t="s">
        <v>86</v>
      </c>
      <c r="AW121" s="13" t="s">
        <v>37</v>
      </c>
      <c r="AX121" s="13" t="s">
        <v>76</v>
      </c>
      <c r="AY121" s="203" t="s">
        <v>140</v>
      </c>
    </row>
    <row r="122" spans="2:51" s="14" customFormat="1" ht="12">
      <c r="B122" s="204"/>
      <c r="C122" s="205"/>
      <c r="D122" s="194" t="s">
        <v>151</v>
      </c>
      <c r="E122" s="206" t="s">
        <v>19</v>
      </c>
      <c r="F122" s="207" t="s">
        <v>153</v>
      </c>
      <c r="G122" s="205"/>
      <c r="H122" s="208">
        <v>10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151</v>
      </c>
      <c r="AU122" s="214" t="s">
        <v>86</v>
      </c>
      <c r="AV122" s="14" t="s">
        <v>147</v>
      </c>
      <c r="AW122" s="14" t="s">
        <v>37</v>
      </c>
      <c r="AX122" s="14" t="s">
        <v>76</v>
      </c>
      <c r="AY122" s="214" t="s">
        <v>140</v>
      </c>
    </row>
    <row r="123" spans="2:51" s="13" customFormat="1" ht="12">
      <c r="B123" s="192"/>
      <c r="C123" s="193"/>
      <c r="D123" s="194" t="s">
        <v>151</v>
      </c>
      <c r="E123" s="195" t="s">
        <v>19</v>
      </c>
      <c r="F123" s="196" t="s">
        <v>84</v>
      </c>
      <c r="G123" s="193"/>
      <c r="H123" s="197">
        <v>1</v>
      </c>
      <c r="I123" s="198"/>
      <c r="J123" s="193"/>
      <c r="K123" s="193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151</v>
      </c>
      <c r="AU123" s="203" t="s">
        <v>86</v>
      </c>
      <c r="AV123" s="13" t="s">
        <v>86</v>
      </c>
      <c r="AW123" s="13" t="s">
        <v>37</v>
      </c>
      <c r="AX123" s="13" t="s">
        <v>76</v>
      </c>
      <c r="AY123" s="203" t="s">
        <v>140</v>
      </c>
    </row>
    <row r="124" spans="2:51" s="14" customFormat="1" ht="12">
      <c r="B124" s="204"/>
      <c r="C124" s="205"/>
      <c r="D124" s="194" t="s">
        <v>151</v>
      </c>
      <c r="E124" s="206" t="s">
        <v>19</v>
      </c>
      <c r="F124" s="207" t="s">
        <v>153</v>
      </c>
      <c r="G124" s="205"/>
      <c r="H124" s="208">
        <v>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151</v>
      </c>
      <c r="AU124" s="214" t="s">
        <v>86</v>
      </c>
      <c r="AV124" s="14" t="s">
        <v>147</v>
      </c>
      <c r="AW124" s="14" t="s">
        <v>37</v>
      </c>
      <c r="AX124" s="14" t="s">
        <v>84</v>
      </c>
      <c r="AY124" s="214" t="s">
        <v>140</v>
      </c>
    </row>
    <row r="125" spans="2:63" s="12" customFormat="1" ht="22.75" customHeight="1">
      <c r="B125" s="158"/>
      <c r="C125" s="159"/>
      <c r="D125" s="160" t="s">
        <v>75</v>
      </c>
      <c r="E125" s="172" t="s">
        <v>212</v>
      </c>
      <c r="F125" s="172" t="s">
        <v>213</v>
      </c>
      <c r="G125" s="159"/>
      <c r="H125" s="159"/>
      <c r="I125" s="162"/>
      <c r="J125" s="173">
        <f>BK125</f>
        <v>0</v>
      </c>
      <c r="K125" s="159"/>
      <c r="L125" s="164"/>
      <c r="M125" s="165"/>
      <c r="N125" s="166"/>
      <c r="O125" s="166"/>
      <c r="P125" s="167">
        <f>SUM(P126:P127)</f>
        <v>0</v>
      </c>
      <c r="Q125" s="166"/>
      <c r="R125" s="167">
        <f>SUM(R126:R127)</f>
        <v>0</v>
      </c>
      <c r="S125" s="166"/>
      <c r="T125" s="168">
        <f>SUM(T126:T127)</f>
        <v>0</v>
      </c>
      <c r="AR125" s="169" t="s">
        <v>84</v>
      </c>
      <c r="AT125" s="170" t="s">
        <v>75</v>
      </c>
      <c r="AU125" s="170" t="s">
        <v>84</v>
      </c>
      <c r="AY125" s="169" t="s">
        <v>140</v>
      </c>
      <c r="BK125" s="171">
        <f>SUM(BK126:BK127)</f>
        <v>0</v>
      </c>
    </row>
    <row r="126" spans="1:65" s="2" customFormat="1" ht="44.25" customHeight="1">
      <c r="A126" s="34"/>
      <c r="B126" s="35"/>
      <c r="C126" s="174" t="s">
        <v>201</v>
      </c>
      <c r="D126" s="174" t="s">
        <v>142</v>
      </c>
      <c r="E126" s="175" t="s">
        <v>215</v>
      </c>
      <c r="F126" s="176" t="s">
        <v>216</v>
      </c>
      <c r="G126" s="177" t="s">
        <v>217</v>
      </c>
      <c r="H126" s="178">
        <v>93.582</v>
      </c>
      <c r="I126" s="179"/>
      <c r="J126" s="180">
        <f>ROUND(I126*H126,2)</f>
        <v>0</v>
      </c>
      <c r="K126" s="176" t="s">
        <v>146</v>
      </c>
      <c r="L126" s="39"/>
      <c r="M126" s="181" t="s">
        <v>19</v>
      </c>
      <c r="N126" s="182" t="s">
        <v>47</v>
      </c>
      <c r="O126" s="64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5" t="s">
        <v>147</v>
      </c>
      <c r="AT126" s="185" t="s">
        <v>142</v>
      </c>
      <c r="AU126" s="185" t="s">
        <v>86</v>
      </c>
      <c r="AY126" s="17" t="s">
        <v>140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7" t="s">
        <v>84</v>
      </c>
      <c r="BK126" s="186">
        <f>ROUND(I126*H126,2)</f>
        <v>0</v>
      </c>
      <c r="BL126" s="17" t="s">
        <v>147</v>
      </c>
      <c r="BM126" s="185" t="s">
        <v>218</v>
      </c>
    </row>
    <row r="127" spans="1:47" s="2" customFormat="1" ht="12">
      <c r="A127" s="34"/>
      <c r="B127" s="35"/>
      <c r="C127" s="36"/>
      <c r="D127" s="187" t="s">
        <v>149</v>
      </c>
      <c r="E127" s="36"/>
      <c r="F127" s="188" t="s">
        <v>219</v>
      </c>
      <c r="G127" s="36"/>
      <c r="H127" s="36"/>
      <c r="I127" s="189"/>
      <c r="J127" s="36"/>
      <c r="K127" s="36"/>
      <c r="L127" s="39"/>
      <c r="M127" s="216"/>
      <c r="N127" s="217"/>
      <c r="O127" s="218"/>
      <c r="P127" s="218"/>
      <c r="Q127" s="218"/>
      <c r="R127" s="218"/>
      <c r="S127" s="218"/>
      <c r="T127" s="219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149</v>
      </c>
      <c r="AU127" s="17" t="s">
        <v>86</v>
      </c>
    </row>
    <row r="128" spans="1:31" s="2" customFormat="1" ht="7" customHeight="1">
      <c r="A128" s="34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RJMwIpeGPK7c21QXC9OHyFg+EN+i+KH1jU/TjaQqqtu1JBjse2ecRuqzHaPvPhCCgAOF/zSJaG6Q8scxzI7MUg==" saltValue="YFCtMbqxT8tiFVXESdCSfQmVEEziFJZCxcfIEuB9WbH9PcM7GliqYXoxPIops1EXWc7teQ+D535xDEHOmAiEWw==" spinCount="100000" sheet="1" objects="1" scenarios="1" formatColumns="0" formatRows="0" autoFilter="0"/>
  <autoFilter ref="C83:K12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205111"/>
    <hyperlink ref="F92" r:id="rId2" display="https://podminky.urs.cz/item/CS_URS_2022_01/132212131"/>
    <hyperlink ref="F96" r:id="rId3" display="https://podminky.urs.cz/item/CS_URS_2022_01/162351104"/>
    <hyperlink ref="F99" r:id="rId4" display="https://podminky.urs.cz/item/CS_URS_2022_01/171251101"/>
    <hyperlink ref="F102" r:id="rId5" display="https://podminky.urs.cz/item/CS_URS_2022_01/181951112"/>
    <hyperlink ref="F107" r:id="rId6" display="https://podminky.urs.cz/item/CS_URS_2022_01/566501111"/>
    <hyperlink ref="F111" r:id="rId7" display="https://podminky.urs.cz/item/CS_URS_2022_01/597311121"/>
    <hyperlink ref="F116" r:id="rId8" display="https://podminky.urs.cz/item/CS_URS_2022_01/938909611"/>
    <hyperlink ref="F127" r:id="rId9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104</v>
      </c>
      <c r="AZ2" s="101" t="s">
        <v>230</v>
      </c>
      <c r="BA2" s="101" t="s">
        <v>19</v>
      </c>
      <c r="BB2" s="101" t="s">
        <v>19</v>
      </c>
      <c r="BC2" s="101" t="s">
        <v>268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269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ROUND((SUM(BE84:BE131)),2)</f>
        <v>0</v>
      </c>
      <c r="G33" s="34"/>
      <c r="H33" s="34"/>
      <c r="I33" s="119">
        <v>0.21</v>
      </c>
      <c r="J33" s="118">
        <f>ROUND(((SUM(BE84:BE131))*I33),2)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ROUND((SUM(BF84:BF131)),2)</f>
        <v>0</v>
      </c>
      <c r="G34" s="34"/>
      <c r="H34" s="34"/>
      <c r="I34" s="119">
        <v>0.15</v>
      </c>
      <c r="J34" s="118">
        <f>ROUND(((SUM(BF84:BF131))*I34),2)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ROUND((SUM(BG84:BG131)),2)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ROUND((SUM(BH84:BH131)),2)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ROUND((SUM(BI84:BI131)),2)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2201X-14XC-SO-07 - LC Sokolská (Čertová hráz)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J105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J114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J129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2201X-14XC-SO-07 - LC Sokolská (Čertová hráz)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176.2716</v>
      </c>
      <c r="S84" s="72"/>
      <c r="T84" s="156">
        <f>T85</f>
        <v>660.24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P86+P105+P114+P129</f>
        <v>0</v>
      </c>
      <c r="Q85" s="166"/>
      <c r="R85" s="167">
        <f>R86+R105+R114+R129</f>
        <v>176.2716</v>
      </c>
      <c r="S85" s="166"/>
      <c r="T85" s="168">
        <f>T86+T105+T114+T129</f>
        <v>660.24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BK86+BK105+BK114+BK129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SUM(P87:P104)</f>
        <v>0</v>
      </c>
      <c r="Q86" s="166"/>
      <c r="R86" s="167">
        <f>SUM(R87:R104)</f>
        <v>0</v>
      </c>
      <c r="S86" s="166"/>
      <c r="T86" s="168">
        <f>SUM(T87:T104)</f>
        <v>24.84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SUM(BK87:BK104)</f>
        <v>0</v>
      </c>
    </row>
    <row r="87" spans="1:65" s="2" customFormat="1" ht="49" customHeight="1">
      <c r="A87" s="34"/>
      <c r="B87" s="35"/>
      <c r="C87" s="174" t="s">
        <v>84</v>
      </c>
      <c r="D87" s="174" t="s">
        <v>142</v>
      </c>
      <c r="E87" s="175" t="s">
        <v>143</v>
      </c>
      <c r="F87" s="176" t="s">
        <v>144</v>
      </c>
      <c r="G87" s="177" t="s">
        <v>145</v>
      </c>
      <c r="H87" s="178">
        <v>108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0.23</v>
      </c>
      <c r="T87" s="184">
        <f>S87*H87</f>
        <v>24.84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148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150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270</v>
      </c>
      <c r="G89" s="193"/>
      <c r="H89" s="197">
        <v>108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19</v>
      </c>
      <c r="F90" s="207" t="s">
        <v>153</v>
      </c>
      <c r="G90" s="205"/>
      <c r="H90" s="208">
        <v>108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44.25" customHeight="1">
      <c r="A91" s="34"/>
      <c r="B91" s="35"/>
      <c r="C91" s="174" t="s">
        <v>86</v>
      </c>
      <c r="D91" s="174" t="s">
        <v>142</v>
      </c>
      <c r="E91" s="175" t="s">
        <v>154</v>
      </c>
      <c r="F91" s="176" t="s">
        <v>155</v>
      </c>
      <c r="G91" s="177" t="s">
        <v>156</v>
      </c>
      <c r="H91" s="178">
        <v>18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157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158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271</v>
      </c>
      <c r="G93" s="193"/>
      <c r="H93" s="197">
        <v>18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76</v>
      </c>
      <c r="AY93" s="203" t="s">
        <v>140</v>
      </c>
    </row>
    <row r="94" spans="2:51" s="14" customFormat="1" ht="12">
      <c r="B94" s="204"/>
      <c r="C94" s="205"/>
      <c r="D94" s="194" t="s">
        <v>151</v>
      </c>
      <c r="E94" s="206" t="s">
        <v>230</v>
      </c>
      <c r="F94" s="207" t="s">
        <v>153</v>
      </c>
      <c r="G94" s="205"/>
      <c r="H94" s="208">
        <v>18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151</v>
      </c>
      <c r="AU94" s="214" t="s">
        <v>86</v>
      </c>
      <c r="AV94" s="14" t="s">
        <v>147</v>
      </c>
      <c r="AW94" s="14" t="s">
        <v>37</v>
      </c>
      <c r="AX94" s="14" t="s">
        <v>84</v>
      </c>
      <c r="AY94" s="214" t="s">
        <v>140</v>
      </c>
    </row>
    <row r="95" spans="1:65" s="2" customFormat="1" ht="62.75" customHeight="1">
      <c r="A95" s="34"/>
      <c r="B95" s="35"/>
      <c r="C95" s="174" t="s">
        <v>160</v>
      </c>
      <c r="D95" s="174" t="s">
        <v>142</v>
      </c>
      <c r="E95" s="175" t="s">
        <v>161</v>
      </c>
      <c r="F95" s="176" t="s">
        <v>162</v>
      </c>
      <c r="G95" s="177" t="s">
        <v>156</v>
      </c>
      <c r="H95" s="178">
        <v>18</v>
      </c>
      <c r="I95" s="179"/>
      <c r="J95" s="180">
        <f>ROUND(I95*H95,2)</f>
        <v>0</v>
      </c>
      <c r="K95" s="176" t="s">
        <v>146</v>
      </c>
      <c r="L95" s="39"/>
      <c r="M95" s="181" t="s">
        <v>19</v>
      </c>
      <c r="N95" s="182" t="s">
        <v>47</v>
      </c>
      <c r="O95" s="64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5" t="s">
        <v>147</v>
      </c>
      <c r="AT95" s="185" t="s">
        <v>142</v>
      </c>
      <c r="AU95" s="185" t="s">
        <v>86</v>
      </c>
      <c r="AY95" s="17" t="s">
        <v>140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7" t="s">
        <v>84</v>
      </c>
      <c r="BK95" s="186">
        <f>ROUND(I95*H95,2)</f>
        <v>0</v>
      </c>
      <c r="BL95" s="17" t="s">
        <v>147</v>
      </c>
      <c r="BM95" s="185" t="s">
        <v>235</v>
      </c>
    </row>
    <row r="96" spans="1:47" s="2" customFormat="1" ht="12">
      <c r="A96" s="34"/>
      <c r="B96" s="35"/>
      <c r="C96" s="36"/>
      <c r="D96" s="187" t="s">
        <v>149</v>
      </c>
      <c r="E96" s="36"/>
      <c r="F96" s="188" t="s">
        <v>164</v>
      </c>
      <c r="G96" s="36"/>
      <c r="H96" s="36"/>
      <c r="I96" s="189"/>
      <c r="J96" s="36"/>
      <c r="K96" s="36"/>
      <c r="L96" s="39"/>
      <c r="M96" s="190"/>
      <c r="N96" s="191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149</v>
      </c>
      <c r="AU96" s="17" t="s">
        <v>86</v>
      </c>
    </row>
    <row r="97" spans="2:51" s="13" customFormat="1" ht="12">
      <c r="B97" s="192"/>
      <c r="C97" s="193"/>
      <c r="D97" s="194" t="s">
        <v>151</v>
      </c>
      <c r="E97" s="195" t="s">
        <v>19</v>
      </c>
      <c r="F97" s="196" t="s">
        <v>230</v>
      </c>
      <c r="G97" s="193"/>
      <c r="H97" s="197">
        <v>18</v>
      </c>
      <c r="I97" s="198"/>
      <c r="J97" s="193"/>
      <c r="K97" s="193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151</v>
      </c>
      <c r="AU97" s="203" t="s">
        <v>86</v>
      </c>
      <c r="AV97" s="13" t="s">
        <v>86</v>
      </c>
      <c r="AW97" s="13" t="s">
        <v>37</v>
      </c>
      <c r="AX97" s="13" t="s">
        <v>84</v>
      </c>
      <c r="AY97" s="203" t="s">
        <v>140</v>
      </c>
    </row>
    <row r="98" spans="1:65" s="2" customFormat="1" ht="37.75" customHeight="1">
      <c r="A98" s="34"/>
      <c r="B98" s="35"/>
      <c r="C98" s="174" t="s">
        <v>147</v>
      </c>
      <c r="D98" s="174" t="s">
        <v>142</v>
      </c>
      <c r="E98" s="175" t="s">
        <v>165</v>
      </c>
      <c r="F98" s="176" t="s">
        <v>166</v>
      </c>
      <c r="G98" s="177" t="s">
        <v>156</v>
      </c>
      <c r="H98" s="178">
        <v>18</v>
      </c>
      <c r="I98" s="179"/>
      <c r="J98" s="180">
        <f>ROUND(I98*H98,2)</f>
        <v>0</v>
      </c>
      <c r="K98" s="176" t="s">
        <v>146</v>
      </c>
      <c r="L98" s="39"/>
      <c r="M98" s="181" t="s">
        <v>19</v>
      </c>
      <c r="N98" s="182" t="s">
        <v>47</v>
      </c>
      <c r="O98" s="64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5" t="s">
        <v>147</v>
      </c>
      <c r="AT98" s="185" t="s">
        <v>142</v>
      </c>
      <c r="AU98" s="185" t="s">
        <v>86</v>
      </c>
      <c r="AY98" s="17" t="s">
        <v>140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7" t="s">
        <v>84</v>
      </c>
      <c r="BK98" s="186">
        <f>ROUND(I98*H98,2)</f>
        <v>0</v>
      </c>
      <c r="BL98" s="17" t="s">
        <v>147</v>
      </c>
      <c r="BM98" s="185" t="s">
        <v>236</v>
      </c>
    </row>
    <row r="99" spans="1:47" s="2" customFormat="1" ht="12">
      <c r="A99" s="34"/>
      <c r="B99" s="35"/>
      <c r="C99" s="36"/>
      <c r="D99" s="187" t="s">
        <v>149</v>
      </c>
      <c r="E99" s="36"/>
      <c r="F99" s="188" t="s">
        <v>168</v>
      </c>
      <c r="G99" s="36"/>
      <c r="H99" s="36"/>
      <c r="I99" s="189"/>
      <c r="J99" s="36"/>
      <c r="K99" s="36"/>
      <c r="L99" s="39"/>
      <c r="M99" s="190"/>
      <c r="N99" s="19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149</v>
      </c>
      <c r="AU99" s="17" t="s">
        <v>86</v>
      </c>
    </row>
    <row r="100" spans="2:51" s="13" customFormat="1" ht="12">
      <c r="B100" s="192"/>
      <c r="C100" s="193"/>
      <c r="D100" s="194" t="s">
        <v>151</v>
      </c>
      <c r="E100" s="195" t="s">
        <v>19</v>
      </c>
      <c r="F100" s="196" t="s">
        <v>230</v>
      </c>
      <c r="G100" s="193"/>
      <c r="H100" s="197">
        <v>18</v>
      </c>
      <c r="I100" s="198"/>
      <c r="J100" s="193"/>
      <c r="K100" s="193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151</v>
      </c>
      <c r="AU100" s="203" t="s">
        <v>86</v>
      </c>
      <c r="AV100" s="13" t="s">
        <v>86</v>
      </c>
      <c r="AW100" s="13" t="s">
        <v>37</v>
      </c>
      <c r="AX100" s="13" t="s">
        <v>84</v>
      </c>
      <c r="AY100" s="203" t="s">
        <v>140</v>
      </c>
    </row>
    <row r="101" spans="1:65" s="2" customFormat="1" ht="33" customHeight="1">
      <c r="A101" s="34"/>
      <c r="B101" s="35"/>
      <c r="C101" s="174" t="s">
        <v>169</v>
      </c>
      <c r="D101" s="174" t="s">
        <v>142</v>
      </c>
      <c r="E101" s="175" t="s">
        <v>170</v>
      </c>
      <c r="F101" s="176" t="s">
        <v>171</v>
      </c>
      <c r="G101" s="177" t="s">
        <v>172</v>
      </c>
      <c r="H101" s="178">
        <v>960</v>
      </c>
      <c r="I101" s="179"/>
      <c r="J101" s="180">
        <f>ROUND(I101*H101,2)</f>
        <v>0</v>
      </c>
      <c r="K101" s="176" t="s">
        <v>146</v>
      </c>
      <c r="L101" s="39"/>
      <c r="M101" s="181" t="s">
        <v>19</v>
      </c>
      <c r="N101" s="182" t="s">
        <v>47</v>
      </c>
      <c r="O101" s="64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5" t="s">
        <v>147</v>
      </c>
      <c r="AT101" s="185" t="s">
        <v>142</v>
      </c>
      <c r="AU101" s="185" t="s">
        <v>86</v>
      </c>
      <c r="AY101" s="17" t="s">
        <v>140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7" t="s">
        <v>84</v>
      </c>
      <c r="BK101" s="186">
        <f>ROUND(I101*H101,2)</f>
        <v>0</v>
      </c>
      <c r="BL101" s="17" t="s">
        <v>147</v>
      </c>
      <c r="BM101" s="185" t="s">
        <v>173</v>
      </c>
    </row>
    <row r="102" spans="1:47" s="2" customFormat="1" ht="12">
      <c r="A102" s="34"/>
      <c r="B102" s="35"/>
      <c r="C102" s="36"/>
      <c r="D102" s="187" t="s">
        <v>149</v>
      </c>
      <c r="E102" s="36"/>
      <c r="F102" s="188" t="s">
        <v>174</v>
      </c>
      <c r="G102" s="36"/>
      <c r="H102" s="36"/>
      <c r="I102" s="189"/>
      <c r="J102" s="36"/>
      <c r="K102" s="36"/>
      <c r="L102" s="39"/>
      <c r="M102" s="190"/>
      <c r="N102" s="191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86</v>
      </c>
    </row>
    <row r="103" spans="2:51" s="13" customFormat="1" ht="12">
      <c r="B103" s="192"/>
      <c r="C103" s="193"/>
      <c r="D103" s="194" t="s">
        <v>151</v>
      </c>
      <c r="E103" s="195" t="s">
        <v>19</v>
      </c>
      <c r="F103" s="196" t="s">
        <v>175</v>
      </c>
      <c r="G103" s="193"/>
      <c r="H103" s="197">
        <v>960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151</v>
      </c>
      <c r="AU103" s="203" t="s">
        <v>86</v>
      </c>
      <c r="AV103" s="13" t="s">
        <v>86</v>
      </c>
      <c r="AW103" s="13" t="s">
        <v>37</v>
      </c>
      <c r="AX103" s="13" t="s">
        <v>76</v>
      </c>
      <c r="AY103" s="203" t="s">
        <v>140</v>
      </c>
    </row>
    <row r="104" spans="2:51" s="14" customFormat="1" ht="12">
      <c r="B104" s="204"/>
      <c r="C104" s="205"/>
      <c r="D104" s="194" t="s">
        <v>151</v>
      </c>
      <c r="E104" s="206" t="s">
        <v>19</v>
      </c>
      <c r="F104" s="207" t="s">
        <v>153</v>
      </c>
      <c r="G104" s="205"/>
      <c r="H104" s="208">
        <v>960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151</v>
      </c>
      <c r="AU104" s="214" t="s">
        <v>86</v>
      </c>
      <c r="AV104" s="14" t="s">
        <v>147</v>
      </c>
      <c r="AW104" s="14" t="s">
        <v>37</v>
      </c>
      <c r="AX104" s="14" t="s">
        <v>84</v>
      </c>
      <c r="AY104" s="214" t="s">
        <v>140</v>
      </c>
    </row>
    <row r="105" spans="2:63" s="12" customFormat="1" ht="22.75" customHeight="1">
      <c r="B105" s="158"/>
      <c r="C105" s="159"/>
      <c r="D105" s="160" t="s">
        <v>75</v>
      </c>
      <c r="E105" s="172" t="s">
        <v>169</v>
      </c>
      <c r="F105" s="172" t="s">
        <v>176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SUM(P106:P113)</f>
        <v>0</v>
      </c>
      <c r="Q105" s="166"/>
      <c r="R105" s="167">
        <f>SUM(R106:R113)</f>
        <v>176.2716</v>
      </c>
      <c r="S105" s="166"/>
      <c r="T105" s="168">
        <f>SUM(T106:T113)</f>
        <v>0</v>
      </c>
      <c r="AR105" s="169" t="s">
        <v>84</v>
      </c>
      <c r="AT105" s="170" t="s">
        <v>75</v>
      </c>
      <c r="AU105" s="170" t="s">
        <v>84</v>
      </c>
      <c r="AY105" s="169" t="s">
        <v>140</v>
      </c>
      <c r="BK105" s="171">
        <f>SUM(BK106:BK113)</f>
        <v>0</v>
      </c>
    </row>
    <row r="106" spans="1:65" s="2" customFormat="1" ht="66.75" customHeight="1">
      <c r="A106" s="34"/>
      <c r="B106" s="35"/>
      <c r="C106" s="174" t="s">
        <v>177</v>
      </c>
      <c r="D106" s="174" t="s">
        <v>142</v>
      </c>
      <c r="E106" s="175" t="s">
        <v>178</v>
      </c>
      <c r="F106" s="176" t="s">
        <v>179</v>
      </c>
      <c r="G106" s="177" t="s">
        <v>172</v>
      </c>
      <c r="H106" s="178">
        <v>960</v>
      </c>
      <c r="I106" s="179"/>
      <c r="J106" s="180">
        <f>ROUND(I106*H106,2)</f>
        <v>0</v>
      </c>
      <c r="K106" s="176" t="s">
        <v>146</v>
      </c>
      <c r="L106" s="39"/>
      <c r="M106" s="181" t="s">
        <v>19</v>
      </c>
      <c r="N106" s="182" t="s">
        <v>47</v>
      </c>
      <c r="O106" s="64"/>
      <c r="P106" s="183">
        <f>O106*H106</f>
        <v>0</v>
      </c>
      <c r="Q106" s="183">
        <v>0.17726</v>
      </c>
      <c r="R106" s="183">
        <f>Q106*H106</f>
        <v>170.1696</v>
      </c>
      <c r="S106" s="183">
        <v>0</v>
      </c>
      <c r="T106" s="184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5" t="s">
        <v>147</v>
      </c>
      <c r="AT106" s="185" t="s">
        <v>142</v>
      </c>
      <c r="AU106" s="185" t="s">
        <v>86</v>
      </c>
      <c r="AY106" s="17" t="s">
        <v>140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7" t="s">
        <v>84</v>
      </c>
      <c r="BK106" s="186">
        <f>ROUND(I106*H106,2)</f>
        <v>0</v>
      </c>
      <c r="BL106" s="17" t="s">
        <v>147</v>
      </c>
      <c r="BM106" s="185" t="s">
        <v>180</v>
      </c>
    </row>
    <row r="107" spans="1:47" s="2" customFormat="1" ht="12">
      <c r="A107" s="34"/>
      <c r="B107" s="35"/>
      <c r="C107" s="36"/>
      <c r="D107" s="187" t="s">
        <v>149</v>
      </c>
      <c r="E107" s="36"/>
      <c r="F107" s="188" t="s">
        <v>181</v>
      </c>
      <c r="G107" s="36"/>
      <c r="H107" s="36"/>
      <c r="I107" s="189"/>
      <c r="J107" s="36"/>
      <c r="K107" s="36"/>
      <c r="L107" s="39"/>
      <c r="M107" s="190"/>
      <c r="N107" s="191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149</v>
      </c>
      <c r="AU107" s="17" t="s">
        <v>86</v>
      </c>
    </row>
    <row r="108" spans="2:51" s="13" customFormat="1" ht="12">
      <c r="B108" s="192"/>
      <c r="C108" s="193"/>
      <c r="D108" s="194" t="s">
        <v>151</v>
      </c>
      <c r="E108" s="195" t="s">
        <v>19</v>
      </c>
      <c r="F108" s="196" t="s">
        <v>272</v>
      </c>
      <c r="G108" s="193"/>
      <c r="H108" s="197">
        <v>960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151</v>
      </c>
      <c r="AU108" s="203" t="s">
        <v>86</v>
      </c>
      <c r="AV108" s="13" t="s">
        <v>86</v>
      </c>
      <c r="AW108" s="13" t="s">
        <v>37</v>
      </c>
      <c r="AX108" s="13" t="s">
        <v>76</v>
      </c>
      <c r="AY108" s="203" t="s">
        <v>140</v>
      </c>
    </row>
    <row r="109" spans="2:51" s="14" customFormat="1" ht="12">
      <c r="B109" s="204"/>
      <c r="C109" s="205"/>
      <c r="D109" s="194" t="s">
        <v>151</v>
      </c>
      <c r="E109" s="206" t="s">
        <v>19</v>
      </c>
      <c r="F109" s="207" t="s">
        <v>153</v>
      </c>
      <c r="G109" s="205"/>
      <c r="H109" s="208">
        <v>960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151</v>
      </c>
      <c r="AU109" s="214" t="s">
        <v>86</v>
      </c>
      <c r="AV109" s="14" t="s">
        <v>147</v>
      </c>
      <c r="AW109" s="14" t="s">
        <v>37</v>
      </c>
      <c r="AX109" s="14" t="s">
        <v>84</v>
      </c>
      <c r="AY109" s="214" t="s">
        <v>140</v>
      </c>
    </row>
    <row r="110" spans="1:65" s="2" customFormat="1" ht="24.15" customHeight="1">
      <c r="A110" s="34"/>
      <c r="B110" s="35"/>
      <c r="C110" s="174" t="s">
        <v>183</v>
      </c>
      <c r="D110" s="174" t="s">
        <v>142</v>
      </c>
      <c r="E110" s="175" t="s">
        <v>184</v>
      </c>
      <c r="F110" s="176" t="s">
        <v>185</v>
      </c>
      <c r="G110" s="177" t="s">
        <v>145</v>
      </c>
      <c r="H110" s="178">
        <v>108</v>
      </c>
      <c r="I110" s="179"/>
      <c r="J110" s="180">
        <f>ROUND(I110*H110,2)</f>
        <v>0</v>
      </c>
      <c r="K110" s="176" t="s">
        <v>146</v>
      </c>
      <c r="L110" s="39"/>
      <c r="M110" s="181" t="s">
        <v>19</v>
      </c>
      <c r="N110" s="182" t="s">
        <v>47</v>
      </c>
      <c r="O110" s="64"/>
      <c r="P110" s="183">
        <f>O110*H110</f>
        <v>0</v>
      </c>
      <c r="Q110" s="183">
        <v>0.0565</v>
      </c>
      <c r="R110" s="183">
        <f>Q110*H110</f>
        <v>6.102</v>
      </c>
      <c r="S110" s="183">
        <v>0</v>
      </c>
      <c r="T110" s="184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5" t="s">
        <v>147</v>
      </c>
      <c r="AT110" s="185" t="s">
        <v>142</v>
      </c>
      <c r="AU110" s="185" t="s">
        <v>86</v>
      </c>
      <c r="AY110" s="17" t="s">
        <v>140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7" t="s">
        <v>84</v>
      </c>
      <c r="BK110" s="186">
        <f>ROUND(I110*H110,2)</f>
        <v>0</v>
      </c>
      <c r="BL110" s="17" t="s">
        <v>147</v>
      </c>
      <c r="BM110" s="185" t="s">
        <v>186</v>
      </c>
    </row>
    <row r="111" spans="1:47" s="2" customFormat="1" ht="12">
      <c r="A111" s="34"/>
      <c r="B111" s="35"/>
      <c r="C111" s="36"/>
      <c r="D111" s="187" t="s">
        <v>149</v>
      </c>
      <c r="E111" s="36"/>
      <c r="F111" s="188" t="s">
        <v>187</v>
      </c>
      <c r="G111" s="36"/>
      <c r="H111" s="36"/>
      <c r="I111" s="189"/>
      <c r="J111" s="36"/>
      <c r="K111" s="36"/>
      <c r="L111" s="39"/>
      <c r="M111" s="190"/>
      <c r="N111" s="191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149</v>
      </c>
      <c r="AU111" s="17" t="s">
        <v>86</v>
      </c>
    </row>
    <row r="112" spans="2:51" s="13" customFormat="1" ht="12">
      <c r="B112" s="192"/>
      <c r="C112" s="193"/>
      <c r="D112" s="194" t="s">
        <v>151</v>
      </c>
      <c r="E112" s="195" t="s">
        <v>19</v>
      </c>
      <c r="F112" s="196" t="s">
        <v>270</v>
      </c>
      <c r="G112" s="193"/>
      <c r="H112" s="197">
        <v>108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151</v>
      </c>
      <c r="AU112" s="203" t="s">
        <v>86</v>
      </c>
      <c r="AV112" s="13" t="s">
        <v>86</v>
      </c>
      <c r="AW112" s="13" t="s">
        <v>37</v>
      </c>
      <c r="AX112" s="13" t="s">
        <v>76</v>
      </c>
      <c r="AY112" s="203" t="s">
        <v>140</v>
      </c>
    </row>
    <row r="113" spans="2:51" s="14" customFormat="1" ht="12">
      <c r="B113" s="204"/>
      <c r="C113" s="205"/>
      <c r="D113" s="194" t="s">
        <v>151</v>
      </c>
      <c r="E113" s="206" t="s">
        <v>19</v>
      </c>
      <c r="F113" s="207" t="s">
        <v>153</v>
      </c>
      <c r="G113" s="205"/>
      <c r="H113" s="208">
        <v>108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151</v>
      </c>
      <c r="AU113" s="214" t="s">
        <v>86</v>
      </c>
      <c r="AV113" s="14" t="s">
        <v>147</v>
      </c>
      <c r="AW113" s="14" t="s">
        <v>37</v>
      </c>
      <c r="AX113" s="14" t="s">
        <v>84</v>
      </c>
      <c r="AY113" s="214" t="s">
        <v>140</v>
      </c>
    </row>
    <row r="114" spans="2:63" s="12" customFormat="1" ht="22.75" customHeight="1">
      <c r="B114" s="158"/>
      <c r="C114" s="159"/>
      <c r="D114" s="160" t="s">
        <v>75</v>
      </c>
      <c r="E114" s="172" t="s">
        <v>188</v>
      </c>
      <c r="F114" s="172" t="s">
        <v>189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SUM(P115:P128)</f>
        <v>0</v>
      </c>
      <c r="Q114" s="166"/>
      <c r="R114" s="167">
        <f>SUM(R115:R128)</f>
        <v>0</v>
      </c>
      <c r="S114" s="166"/>
      <c r="T114" s="168">
        <f>SUM(T115:T128)</f>
        <v>635.4</v>
      </c>
      <c r="AR114" s="169" t="s">
        <v>84</v>
      </c>
      <c r="AT114" s="170" t="s">
        <v>75</v>
      </c>
      <c r="AU114" s="170" t="s">
        <v>84</v>
      </c>
      <c r="AY114" s="169" t="s">
        <v>140</v>
      </c>
      <c r="BK114" s="171">
        <f>SUM(BK115:BK128)</f>
        <v>0</v>
      </c>
    </row>
    <row r="115" spans="1:65" s="2" customFormat="1" ht="78" customHeight="1">
      <c r="A115" s="34"/>
      <c r="B115" s="35"/>
      <c r="C115" s="174" t="s">
        <v>190</v>
      </c>
      <c r="D115" s="174" t="s">
        <v>142</v>
      </c>
      <c r="E115" s="175" t="s">
        <v>191</v>
      </c>
      <c r="F115" s="176" t="s">
        <v>192</v>
      </c>
      <c r="G115" s="177" t="s">
        <v>145</v>
      </c>
      <c r="H115" s="178">
        <v>1300</v>
      </c>
      <c r="I115" s="179"/>
      <c r="J115" s="180">
        <f>ROUND(I115*H115,2)</f>
        <v>0</v>
      </c>
      <c r="K115" s="176" t="s">
        <v>146</v>
      </c>
      <c r="L115" s="39"/>
      <c r="M115" s="181" t="s">
        <v>19</v>
      </c>
      <c r="N115" s="182" t="s">
        <v>47</v>
      </c>
      <c r="O115" s="64"/>
      <c r="P115" s="183">
        <f>O115*H115</f>
        <v>0</v>
      </c>
      <c r="Q115" s="183">
        <v>0</v>
      </c>
      <c r="R115" s="183">
        <f>Q115*H115</f>
        <v>0</v>
      </c>
      <c r="S115" s="183">
        <v>0.324</v>
      </c>
      <c r="T115" s="184">
        <f>S115*H115</f>
        <v>421.2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5" t="s">
        <v>147</v>
      </c>
      <c r="AT115" s="185" t="s">
        <v>142</v>
      </c>
      <c r="AU115" s="185" t="s">
        <v>86</v>
      </c>
      <c r="AY115" s="17" t="s">
        <v>140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7" t="s">
        <v>84</v>
      </c>
      <c r="BK115" s="186">
        <f>ROUND(I115*H115,2)</f>
        <v>0</v>
      </c>
      <c r="BL115" s="17" t="s">
        <v>147</v>
      </c>
      <c r="BM115" s="185" t="s">
        <v>273</v>
      </c>
    </row>
    <row r="116" spans="1:47" s="2" customFormat="1" ht="12">
      <c r="A116" s="34"/>
      <c r="B116" s="35"/>
      <c r="C116" s="36"/>
      <c r="D116" s="187" t="s">
        <v>149</v>
      </c>
      <c r="E116" s="36"/>
      <c r="F116" s="188" t="s">
        <v>194</v>
      </c>
      <c r="G116" s="36"/>
      <c r="H116" s="36"/>
      <c r="I116" s="189"/>
      <c r="J116" s="36"/>
      <c r="K116" s="36"/>
      <c r="L116" s="39"/>
      <c r="M116" s="190"/>
      <c r="N116" s="191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149</v>
      </c>
      <c r="AU116" s="17" t="s">
        <v>86</v>
      </c>
    </row>
    <row r="117" spans="2:51" s="13" customFormat="1" ht="12">
      <c r="B117" s="192"/>
      <c r="C117" s="193"/>
      <c r="D117" s="194" t="s">
        <v>151</v>
      </c>
      <c r="E117" s="195" t="s">
        <v>19</v>
      </c>
      <c r="F117" s="196" t="s">
        <v>274</v>
      </c>
      <c r="G117" s="193"/>
      <c r="H117" s="197">
        <v>1300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151</v>
      </c>
      <c r="AU117" s="203" t="s">
        <v>86</v>
      </c>
      <c r="AV117" s="13" t="s">
        <v>86</v>
      </c>
      <c r="AW117" s="13" t="s">
        <v>37</v>
      </c>
      <c r="AX117" s="13" t="s">
        <v>76</v>
      </c>
      <c r="AY117" s="203" t="s">
        <v>140</v>
      </c>
    </row>
    <row r="118" spans="2:51" s="14" customFormat="1" ht="12">
      <c r="B118" s="204"/>
      <c r="C118" s="205"/>
      <c r="D118" s="194" t="s">
        <v>151</v>
      </c>
      <c r="E118" s="206" t="s">
        <v>19</v>
      </c>
      <c r="F118" s="207" t="s">
        <v>153</v>
      </c>
      <c r="G118" s="205"/>
      <c r="H118" s="208">
        <v>1300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151</v>
      </c>
      <c r="AU118" s="214" t="s">
        <v>86</v>
      </c>
      <c r="AV118" s="14" t="s">
        <v>147</v>
      </c>
      <c r="AW118" s="14" t="s">
        <v>37</v>
      </c>
      <c r="AX118" s="14" t="s">
        <v>84</v>
      </c>
      <c r="AY118" s="214" t="s">
        <v>140</v>
      </c>
    </row>
    <row r="119" spans="1:65" s="2" customFormat="1" ht="66.75" customHeight="1">
      <c r="A119" s="34"/>
      <c r="B119" s="35"/>
      <c r="C119" s="174" t="s">
        <v>188</v>
      </c>
      <c r="D119" s="174" t="s">
        <v>142</v>
      </c>
      <c r="E119" s="175" t="s">
        <v>196</v>
      </c>
      <c r="F119" s="176" t="s">
        <v>197</v>
      </c>
      <c r="G119" s="177" t="s">
        <v>172</v>
      </c>
      <c r="H119" s="178">
        <v>1700</v>
      </c>
      <c r="I119" s="179"/>
      <c r="J119" s="180">
        <f>ROUND(I119*H119,2)</f>
        <v>0</v>
      </c>
      <c r="K119" s="176" t="s">
        <v>146</v>
      </c>
      <c r="L119" s="39"/>
      <c r="M119" s="181" t="s">
        <v>19</v>
      </c>
      <c r="N119" s="182" t="s">
        <v>47</v>
      </c>
      <c r="O119" s="64"/>
      <c r="P119" s="183">
        <f>O119*H119</f>
        <v>0</v>
      </c>
      <c r="Q119" s="183">
        <v>0</v>
      </c>
      <c r="R119" s="183">
        <f>Q119*H119</f>
        <v>0</v>
      </c>
      <c r="S119" s="183">
        <v>0.126</v>
      </c>
      <c r="T119" s="184">
        <f>S119*H119</f>
        <v>214.2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5" t="s">
        <v>147</v>
      </c>
      <c r="AT119" s="185" t="s">
        <v>142</v>
      </c>
      <c r="AU119" s="185" t="s">
        <v>86</v>
      </c>
      <c r="AY119" s="17" t="s">
        <v>140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7" t="s">
        <v>84</v>
      </c>
      <c r="BK119" s="186">
        <f>ROUND(I119*H119,2)</f>
        <v>0</v>
      </c>
      <c r="BL119" s="17" t="s">
        <v>147</v>
      </c>
      <c r="BM119" s="185" t="s">
        <v>198</v>
      </c>
    </row>
    <row r="120" spans="1:47" s="2" customFormat="1" ht="12">
      <c r="A120" s="34"/>
      <c r="B120" s="35"/>
      <c r="C120" s="36"/>
      <c r="D120" s="187" t="s">
        <v>149</v>
      </c>
      <c r="E120" s="36"/>
      <c r="F120" s="188" t="s">
        <v>199</v>
      </c>
      <c r="G120" s="36"/>
      <c r="H120" s="36"/>
      <c r="I120" s="189"/>
      <c r="J120" s="36"/>
      <c r="K120" s="36"/>
      <c r="L120" s="39"/>
      <c r="M120" s="190"/>
      <c r="N120" s="191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149</v>
      </c>
      <c r="AU120" s="17" t="s">
        <v>86</v>
      </c>
    </row>
    <row r="121" spans="2:51" s="13" customFormat="1" ht="12">
      <c r="B121" s="192"/>
      <c r="C121" s="193"/>
      <c r="D121" s="194" t="s">
        <v>151</v>
      </c>
      <c r="E121" s="195" t="s">
        <v>19</v>
      </c>
      <c r="F121" s="196" t="s">
        <v>275</v>
      </c>
      <c r="G121" s="193"/>
      <c r="H121" s="197">
        <v>1700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151</v>
      </c>
      <c r="AU121" s="203" t="s">
        <v>86</v>
      </c>
      <c r="AV121" s="13" t="s">
        <v>86</v>
      </c>
      <c r="AW121" s="13" t="s">
        <v>37</v>
      </c>
      <c r="AX121" s="13" t="s">
        <v>76</v>
      </c>
      <c r="AY121" s="203" t="s">
        <v>140</v>
      </c>
    </row>
    <row r="122" spans="2:51" s="14" customFormat="1" ht="12">
      <c r="B122" s="204"/>
      <c r="C122" s="205"/>
      <c r="D122" s="194" t="s">
        <v>151</v>
      </c>
      <c r="E122" s="206" t="s">
        <v>19</v>
      </c>
      <c r="F122" s="207" t="s">
        <v>153</v>
      </c>
      <c r="G122" s="205"/>
      <c r="H122" s="208">
        <v>1700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151</v>
      </c>
      <c r="AU122" s="214" t="s">
        <v>86</v>
      </c>
      <c r="AV122" s="14" t="s">
        <v>147</v>
      </c>
      <c r="AW122" s="14" t="s">
        <v>37</v>
      </c>
      <c r="AX122" s="14" t="s">
        <v>84</v>
      </c>
      <c r="AY122" s="214" t="s">
        <v>140</v>
      </c>
    </row>
    <row r="123" spans="1:65" s="2" customFormat="1" ht="62.75" customHeight="1">
      <c r="A123" s="34"/>
      <c r="B123" s="35"/>
      <c r="C123" s="174" t="s">
        <v>201</v>
      </c>
      <c r="D123" s="174" t="s">
        <v>142</v>
      </c>
      <c r="E123" s="175" t="s">
        <v>206</v>
      </c>
      <c r="F123" s="176" t="s">
        <v>229</v>
      </c>
      <c r="G123" s="177" t="s">
        <v>208</v>
      </c>
      <c r="H123" s="178">
        <v>1</v>
      </c>
      <c r="I123" s="179"/>
      <c r="J123" s="180">
        <f>ROUND(I123*H123,2)</f>
        <v>0</v>
      </c>
      <c r="K123" s="176" t="s">
        <v>19</v>
      </c>
      <c r="L123" s="39"/>
      <c r="M123" s="181" t="s">
        <v>19</v>
      </c>
      <c r="N123" s="182" t="s">
        <v>47</v>
      </c>
      <c r="O123" s="64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5" t="s">
        <v>147</v>
      </c>
      <c r="AT123" s="185" t="s">
        <v>142</v>
      </c>
      <c r="AU123" s="185" t="s">
        <v>86</v>
      </c>
      <c r="AY123" s="17" t="s">
        <v>140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7" t="s">
        <v>84</v>
      </c>
      <c r="BK123" s="186">
        <f>ROUND(I123*H123,2)</f>
        <v>0</v>
      </c>
      <c r="BL123" s="17" t="s">
        <v>147</v>
      </c>
      <c r="BM123" s="185" t="s">
        <v>209</v>
      </c>
    </row>
    <row r="124" spans="1:47" s="2" customFormat="1" ht="18">
      <c r="A124" s="34"/>
      <c r="B124" s="35"/>
      <c r="C124" s="36"/>
      <c r="D124" s="194" t="s">
        <v>210</v>
      </c>
      <c r="E124" s="36"/>
      <c r="F124" s="215" t="s">
        <v>211</v>
      </c>
      <c r="G124" s="36"/>
      <c r="H124" s="36"/>
      <c r="I124" s="189"/>
      <c r="J124" s="36"/>
      <c r="K124" s="36"/>
      <c r="L124" s="39"/>
      <c r="M124" s="190"/>
      <c r="N124" s="191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210</v>
      </c>
      <c r="AU124" s="17" t="s">
        <v>86</v>
      </c>
    </row>
    <row r="125" spans="2:51" s="13" customFormat="1" ht="12">
      <c r="B125" s="192"/>
      <c r="C125" s="193"/>
      <c r="D125" s="194" t="s">
        <v>151</v>
      </c>
      <c r="E125" s="195" t="s">
        <v>19</v>
      </c>
      <c r="F125" s="196" t="s">
        <v>270</v>
      </c>
      <c r="G125" s="193"/>
      <c r="H125" s="197">
        <v>108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151</v>
      </c>
      <c r="AU125" s="203" t="s">
        <v>86</v>
      </c>
      <c r="AV125" s="13" t="s">
        <v>86</v>
      </c>
      <c r="AW125" s="13" t="s">
        <v>37</v>
      </c>
      <c r="AX125" s="13" t="s">
        <v>76</v>
      </c>
      <c r="AY125" s="203" t="s">
        <v>140</v>
      </c>
    </row>
    <row r="126" spans="2:51" s="14" customFormat="1" ht="12">
      <c r="B126" s="204"/>
      <c r="C126" s="205"/>
      <c r="D126" s="194" t="s">
        <v>151</v>
      </c>
      <c r="E126" s="206" t="s">
        <v>19</v>
      </c>
      <c r="F126" s="207" t="s">
        <v>153</v>
      </c>
      <c r="G126" s="205"/>
      <c r="H126" s="208">
        <v>108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151</v>
      </c>
      <c r="AU126" s="214" t="s">
        <v>86</v>
      </c>
      <c r="AV126" s="14" t="s">
        <v>147</v>
      </c>
      <c r="AW126" s="14" t="s">
        <v>37</v>
      </c>
      <c r="AX126" s="14" t="s">
        <v>76</v>
      </c>
      <c r="AY126" s="214" t="s">
        <v>140</v>
      </c>
    </row>
    <row r="127" spans="2:51" s="13" customFormat="1" ht="12">
      <c r="B127" s="192"/>
      <c r="C127" s="193"/>
      <c r="D127" s="194" t="s">
        <v>151</v>
      </c>
      <c r="E127" s="195" t="s">
        <v>19</v>
      </c>
      <c r="F127" s="196" t="s">
        <v>84</v>
      </c>
      <c r="G127" s="193"/>
      <c r="H127" s="197">
        <v>1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151</v>
      </c>
      <c r="AU127" s="203" t="s">
        <v>86</v>
      </c>
      <c r="AV127" s="13" t="s">
        <v>86</v>
      </c>
      <c r="AW127" s="13" t="s">
        <v>37</v>
      </c>
      <c r="AX127" s="13" t="s">
        <v>76</v>
      </c>
      <c r="AY127" s="203" t="s">
        <v>140</v>
      </c>
    </row>
    <row r="128" spans="2:51" s="14" customFormat="1" ht="12">
      <c r="B128" s="204"/>
      <c r="C128" s="205"/>
      <c r="D128" s="194" t="s">
        <v>151</v>
      </c>
      <c r="E128" s="206" t="s">
        <v>19</v>
      </c>
      <c r="F128" s="207" t="s">
        <v>153</v>
      </c>
      <c r="G128" s="205"/>
      <c r="H128" s="208">
        <v>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151</v>
      </c>
      <c r="AU128" s="214" t="s">
        <v>86</v>
      </c>
      <c r="AV128" s="14" t="s">
        <v>147</v>
      </c>
      <c r="AW128" s="14" t="s">
        <v>37</v>
      </c>
      <c r="AX128" s="14" t="s">
        <v>84</v>
      </c>
      <c r="AY128" s="214" t="s">
        <v>140</v>
      </c>
    </row>
    <row r="129" spans="2:63" s="12" customFormat="1" ht="22.75" customHeight="1">
      <c r="B129" s="158"/>
      <c r="C129" s="159"/>
      <c r="D129" s="160" t="s">
        <v>75</v>
      </c>
      <c r="E129" s="172" t="s">
        <v>212</v>
      </c>
      <c r="F129" s="172" t="s">
        <v>213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SUM(P130:P131)</f>
        <v>0</v>
      </c>
      <c r="Q129" s="166"/>
      <c r="R129" s="167">
        <f>SUM(R130:R131)</f>
        <v>0</v>
      </c>
      <c r="S129" s="166"/>
      <c r="T129" s="168">
        <f>SUM(T130:T131)</f>
        <v>0</v>
      </c>
      <c r="AR129" s="169" t="s">
        <v>84</v>
      </c>
      <c r="AT129" s="170" t="s">
        <v>75</v>
      </c>
      <c r="AU129" s="170" t="s">
        <v>84</v>
      </c>
      <c r="AY129" s="169" t="s">
        <v>140</v>
      </c>
      <c r="BK129" s="171">
        <f>SUM(BK130:BK131)</f>
        <v>0</v>
      </c>
    </row>
    <row r="130" spans="1:65" s="2" customFormat="1" ht="44.25" customHeight="1">
      <c r="A130" s="34"/>
      <c r="B130" s="35"/>
      <c r="C130" s="174" t="s">
        <v>205</v>
      </c>
      <c r="D130" s="174" t="s">
        <v>142</v>
      </c>
      <c r="E130" s="175" t="s">
        <v>215</v>
      </c>
      <c r="F130" s="176" t="s">
        <v>216</v>
      </c>
      <c r="G130" s="177" t="s">
        <v>217</v>
      </c>
      <c r="H130" s="178">
        <v>176.272</v>
      </c>
      <c r="I130" s="179"/>
      <c r="J130" s="180">
        <f>ROUND(I130*H130,2)</f>
        <v>0</v>
      </c>
      <c r="K130" s="176" t="s">
        <v>146</v>
      </c>
      <c r="L130" s="39"/>
      <c r="M130" s="181" t="s">
        <v>19</v>
      </c>
      <c r="N130" s="182" t="s">
        <v>47</v>
      </c>
      <c r="O130" s="64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5" t="s">
        <v>147</v>
      </c>
      <c r="AT130" s="185" t="s">
        <v>142</v>
      </c>
      <c r="AU130" s="185" t="s">
        <v>86</v>
      </c>
      <c r="AY130" s="17" t="s">
        <v>140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7" t="s">
        <v>84</v>
      </c>
      <c r="BK130" s="186">
        <f>ROUND(I130*H130,2)</f>
        <v>0</v>
      </c>
      <c r="BL130" s="17" t="s">
        <v>147</v>
      </c>
      <c r="BM130" s="185" t="s">
        <v>218</v>
      </c>
    </row>
    <row r="131" spans="1:47" s="2" customFormat="1" ht="12">
      <c r="A131" s="34"/>
      <c r="B131" s="35"/>
      <c r="C131" s="36"/>
      <c r="D131" s="187" t="s">
        <v>149</v>
      </c>
      <c r="E131" s="36"/>
      <c r="F131" s="188" t="s">
        <v>219</v>
      </c>
      <c r="G131" s="36"/>
      <c r="H131" s="36"/>
      <c r="I131" s="189"/>
      <c r="J131" s="36"/>
      <c r="K131" s="36"/>
      <c r="L131" s="39"/>
      <c r="M131" s="216"/>
      <c r="N131" s="217"/>
      <c r="O131" s="218"/>
      <c r="P131" s="218"/>
      <c r="Q131" s="218"/>
      <c r="R131" s="218"/>
      <c r="S131" s="218"/>
      <c r="T131" s="219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149</v>
      </c>
      <c r="AU131" s="17" t="s">
        <v>86</v>
      </c>
    </row>
    <row r="132" spans="1:31" s="2" customFormat="1" ht="7" customHeight="1">
      <c r="A132" s="34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39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algorithmName="SHA-512" hashValue="atuH+JXEk32+ZwmmEirqP34PmuYK36KKdmV02KN0NOoWarpzTZD5odmW23QIF/YSb7MNTHGRJ7eRGrfePaz45A==" saltValue="IErFhOnzri0mea/9GI3KzoyxtRyLHCeEXRUCRlDZM1IJLTUF05sZoviGqzZS5SLG8M9W76Rct3tfjtJIvVfrIA==" spinCount="100000" sheet="1" objects="1" scenarios="1" formatColumns="0" formatRows="0" autoFilter="0"/>
  <autoFilter ref="C83:K13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3205111"/>
    <hyperlink ref="F92" r:id="rId2" display="https://podminky.urs.cz/item/CS_URS_2022_01/132212131"/>
    <hyperlink ref="F96" r:id="rId3" display="https://podminky.urs.cz/item/CS_URS_2022_01/162351104"/>
    <hyperlink ref="F99" r:id="rId4" display="https://podminky.urs.cz/item/CS_URS_2022_01/171251101"/>
    <hyperlink ref="F102" r:id="rId5" display="https://podminky.urs.cz/item/CS_URS_2022_01/181951112"/>
    <hyperlink ref="F107" r:id="rId6" display="https://podminky.urs.cz/item/CS_URS_2022_01/566501111"/>
    <hyperlink ref="F111" r:id="rId7" display="https://podminky.urs.cz/item/CS_URS_2022_01/597311121"/>
    <hyperlink ref="F116" r:id="rId8" display="https://podminky.urs.cz/item/CS_URS_2022_01/938902113"/>
    <hyperlink ref="F120" r:id="rId9" display="https://podminky.urs.cz/item/CS_URS_2022_01/938909611"/>
    <hyperlink ref="F131" r:id="rId10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107</v>
      </c>
      <c r="AZ2" s="101" t="s">
        <v>276</v>
      </c>
      <c r="BA2" s="101" t="s">
        <v>19</v>
      </c>
      <c r="BB2" s="101" t="s">
        <v>19</v>
      </c>
      <c r="BC2" s="101" t="s">
        <v>277</v>
      </c>
      <c r="BD2" s="101" t="s">
        <v>86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86</v>
      </c>
    </row>
    <row r="4" spans="2:46" s="1" customFormat="1" ht="25" customHeight="1">
      <c r="B4" s="20"/>
      <c r="D4" s="104" t="s">
        <v>113</v>
      </c>
      <c r="L4" s="20"/>
      <c r="M4" s="105" t="s">
        <v>10</v>
      </c>
      <c r="AT4" s="17" t="s">
        <v>4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358" t="str">
        <f>'Rekapitulace stavby'!K6</f>
        <v>Udržba LC - Lesy města Brna</v>
      </c>
      <c r="F7" s="359"/>
      <c r="G7" s="359"/>
      <c r="H7" s="359"/>
      <c r="L7" s="20"/>
    </row>
    <row r="8" spans="1:31" s="2" customFormat="1" ht="12" customHeight="1">
      <c r="A8" s="34"/>
      <c r="B8" s="39"/>
      <c r="C8" s="34"/>
      <c r="D8" s="106" t="s">
        <v>114</v>
      </c>
      <c r="E8" s="34"/>
      <c r="F8" s="34"/>
      <c r="G8" s="34"/>
      <c r="H8" s="34"/>
      <c r="I8" s="34"/>
      <c r="J8" s="34"/>
      <c r="K8" s="34"/>
      <c r="L8" s="10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60" t="s">
        <v>278</v>
      </c>
      <c r="F9" s="361"/>
      <c r="G9" s="361"/>
      <c r="H9" s="361"/>
      <c r="I9" s="34"/>
      <c r="J9" s="34"/>
      <c r="K9" s="34"/>
      <c r="L9" s="10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8" t="s">
        <v>19</v>
      </c>
      <c r="G11" s="34"/>
      <c r="H11" s="34"/>
      <c r="I11" s="106" t="s">
        <v>20</v>
      </c>
      <c r="J11" s="108" t="s">
        <v>19</v>
      </c>
      <c r="K11" s="34"/>
      <c r="L11" s="10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21</v>
      </c>
      <c r="E12" s="34"/>
      <c r="F12" s="108" t="s">
        <v>22</v>
      </c>
      <c r="G12" s="34"/>
      <c r="H12" s="34"/>
      <c r="I12" s="106" t="s">
        <v>23</v>
      </c>
      <c r="J12" s="109" t="str">
        <f>'Rekapitulace stavby'!AN8</f>
        <v>12. 4. 2022</v>
      </c>
      <c r="K12" s="34"/>
      <c r="L12" s="10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25</v>
      </c>
      <c r="E14" s="34"/>
      <c r="F14" s="34"/>
      <c r="G14" s="34"/>
      <c r="H14" s="34"/>
      <c r="I14" s="106" t="s">
        <v>26</v>
      </c>
      <c r="J14" s="108" t="s">
        <v>27</v>
      </c>
      <c r="K14" s="34"/>
      <c r="L14" s="10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8" t="s">
        <v>28</v>
      </c>
      <c r="F15" s="34"/>
      <c r="G15" s="34"/>
      <c r="H15" s="34"/>
      <c r="I15" s="106" t="s">
        <v>29</v>
      </c>
      <c r="J15" s="108" t="s">
        <v>30</v>
      </c>
      <c r="K15" s="34"/>
      <c r="L15" s="10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7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31</v>
      </c>
      <c r="E17" s="34"/>
      <c r="F17" s="34"/>
      <c r="G17" s="34"/>
      <c r="H17" s="34"/>
      <c r="I17" s="106" t="s">
        <v>26</v>
      </c>
      <c r="J17" s="30" t="str">
        <f>'Rekapitulace stavby'!AN13</f>
        <v>Vyplň údaj</v>
      </c>
      <c r="K17" s="34"/>
      <c r="L17" s="10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2" t="str">
        <f>'Rekapitulace stavby'!E14</f>
        <v>Vyplň údaj</v>
      </c>
      <c r="F18" s="363"/>
      <c r="G18" s="363"/>
      <c r="H18" s="363"/>
      <c r="I18" s="106" t="s">
        <v>29</v>
      </c>
      <c r="J18" s="30" t="str">
        <f>'Rekapitulace stavby'!AN14</f>
        <v>Vyplň údaj</v>
      </c>
      <c r="K18" s="34"/>
      <c r="L18" s="10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7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33</v>
      </c>
      <c r="E20" s="34"/>
      <c r="F20" s="34"/>
      <c r="G20" s="34"/>
      <c r="H20" s="34"/>
      <c r="I20" s="106" t="s">
        <v>26</v>
      </c>
      <c r="J20" s="108" t="s">
        <v>34</v>
      </c>
      <c r="K20" s="34"/>
      <c r="L20" s="10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8" t="s">
        <v>35</v>
      </c>
      <c r="F21" s="34"/>
      <c r="G21" s="34"/>
      <c r="H21" s="34"/>
      <c r="I21" s="106" t="s">
        <v>29</v>
      </c>
      <c r="J21" s="108" t="s">
        <v>36</v>
      </c>
      <c r="K21" s="34"/>
      <c r="L21" s="10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7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38</v>
      </c>
      <c r="E23" s="34"/>
      <c r="F23" s="34"/>
      <c r="G23" s="34"/>
      <c r="H23" s="34"/>
      <c r="I23" s="106" t="s">
        <v>26</v>
      </c>
      <c r="J23" s="108" t="s">
        <v>19</v>
      </c>
      <c r="K23" s="34"/>
      <c r="L23" s="10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8" t="s">
        <v>39</v>
      </c>
      <c r="F24" s="34"/>
      <c r="G24" s="34"/>
      <c r="H24" s="34"/>
      <c r="I24" s="106" t="s">
        <v>29</v>
      </c>
      <c r="J24" s="108" t="s">
        <v>19</v>
      </c>
      <c r="K24" s="34"/>
      <c r="L24" s="10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7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7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40</v>
      </c>
      <c r="E26" s="34"/>
      <c r="F26" s="34"/>
      <c r="G26" s="34"/>
      <c r="H26" s="34"/>
      <c r="I26" s="34"/>
      <c r="J26" s="34"/>
      <c r="K26" s="34"/>
      <c r="L26" s="10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0"/>
      <c r="B27" s="111"/>
      <c r="C27" s="110"/>
      <c r="D27" s="110"/>
      <c r="E27" s="364" t="s">
        <v>19</v>
      </c>
      <c r="F27" s="364"/>
      <c r="G27" s="364"/>
      <c r="H27" s="36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7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7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10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9"/>
      <c r="C30" s="34"/>
      <c r="D30" s="114" t="s">
        <v>42</v>
      </c>
      <c r="E30" s="34"/>
      <c r="F30" s="34"/>
      <c r="G30" s="34"/>
      <c r="H30" s="34"/>
      <c r="I30" s="34"/>
      <c r="J30" s="115">
        <f>ROUND(J84,2)</f>
        <v>0</v>
      </c>
      <c r="K30" s="34"/>
      <c r="L30" s="10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7" customHeight="1">
      <c r="A31" s="34"/>
      <c r="B31" s="39"/>
      <c r="C31" s="34"/>
      <c r="D31" s="113"/>
      <c r="E31" s="113"/>
      <c r="F31" s="113"/>
      <c r="G31" s="113"/>
      <c r="H31" s="113"/>
      <c r="I31" s="113"/>
      <c r="J31" s="113"/>
      <c r="K31" s="113"/>
      <c r="L31" s="1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6" t="s">
        <v>44</v>
      </c>
      <c r="G32" s="34"/>
      <c r="H32" s="34"/>
      <c r="I32" s="116" t="s">
        <v>43</v>
      </c>
      <c r="J32" s="116" t="s">
        <v>45</v>
      </c>
      <c r="K32" s="34"/>
      <c r="L32" s="1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7" t="s">
        <v>46</v>
      </c>
      <c r="E33" s="106" t="s">
        <v>47</v>
      </c>
      <c r="F33" s="118">
        <f>ROUND((SUM(BE84:BE111)),2)</f>
        <v>0</v>
      </c>
      <c r="G33" s="34"/>
      <c r="H33" s="34"/>
      <c r="I33" s="119">
        <v>0.21</v>
      </c>
      <c r="J33" s="118">
        <f>ROUND(((SUM(BE84:BE111))*I33),2)</f>
        <v>0</v>
      </c>
      <c r="K33" s="34"/>
      <c r="L33" s="10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6" t="s">
        <v>48</v>
      </c>
      <c r="F34" s="118">
        <f>ROUND((SUM(BF84:BF111)),2)</f>
        <v>0</v>
      </c>
      <c r="G34" s="34"/>
      <c r="H34" s="34"/>
      <c r="I34" s="119">
        <v>0.15</v>
      </c>
      <c r="J34" s="118">
        <f>ROUND(((SUM(BF84:BF111))*I34),2)</f>
        <v>0</v>
      </c>
      <c r="K34" s="34"/>
      <c r="L34" s="10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6" t="s">
        <v>49</v>
      </c>
      <c r="F35" s="118">
        <f>ROUND((SUM(BG84:BG111)),2)</f>
        <v>0</v>
      </c>
      <c r="G35" s="34"/>
      <c r="H35" s="34"/>
      <c r="I35" s="119">
        <v>0.21</v>
      </c>
      <c r="J35" s="118">
        <f>0</f>
        <v>0</v>
      </c>
      <c r="K35" s="34"/>
      <c r="L35" s="10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6" t="s">
        <v>50</v>
      </c>
      <c r="F36" s="118">
        <f>ROUND((SUM(BH84:BH111)),2)</f>
        <v>0</v>
      </c>
      <c r="G36" s="34"/>
      <c r="H36" s="34"/>
      <c r="I36" s="119">
        <v>0.15</v>
      </c>
      <c r="J36" s="118">
        <f>0</f>
        <v>0</v>
      </c>
      <c r="K36" s="34"/>
      <c r="L36" s="10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6" t="s">
        <v>51</v>
      </c>
      <c r="F37" s="118">
        <f>ROUND((SUM(BI84:BI111)),2)</f>
        <v>0</v>
      </c>
      <c r="G37" s="34"/>
      <c r="H37" s="34"/>
      <c r="I37" s="119">
        <v>0</v>
      </c>
      <c r="J37" s="118">
        <f>0</f>
        <v>0</v>
      </c>
      <c r="K37" s="34"/>
      <c r="L37" s="10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7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9"/>
      <c r="C39" s="120"/>
      <c r="D39" s="121" t="s">
        <v>52</v>
      </c>
      <c r="E39" s="122"/>
      <c r="F39" s="122"/>
      <c r="G39" s="123" t="s">
        <v>53</v>
      </c>
      <c r="H39" s="124" t="s">
        <v>54</v>
      </c>
      <c r="I39" s="122"/>
      <c r="J39" s="125">
        <f>SUM(J30:J37)</f>
        <v>0</v>
      </c>
      <c r="K39" s="126"/>
      <c r="L39" s="10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7" customHeight="1">
      <c r="A44" s="34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" customHeight="1">
      <c r="A45" s="34"/>
      <c r="B45" s="35"/>
      <c r="C45" s="23" t="s">
        <v>116</v>
      </c>
      <c r="D45" s="36"/>
      <c r="E45" s="36"/>
      <c r="F45" s="36"/>
      <c r="G45" s="36"/>
      <c r="H45" s="36"/>
      <c r="I45" s="36"/>
      <c r="J45" s="36"/>
      <c r="K45" s="36"/>
      <c r="L45" s="107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7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6" t="str">
        <f>E7</f>
        <v>Udržba LC - Lesy města Brna</v>
      </c>
      <c r="F48" s="357"/>
      <c r="G48" s="357"/>
      <c r="H48" s="357"/>
      <c r="I48" s="36"/>
      <c r="J48" s="36"/>
      <c r="K48" s="36"/>
      <c r="L48" s="107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114</v>
      </c>
      <c r="D49" s="36"/>
      <c r="E49" s="36"/>
      <c r="F49" s="36"/>
      <c r="G49" s="36"/>
      <c r="H49" s="36"/>
      <c r="I49" s="36"/>
      <c r="J49" s="36"/>
      <c r="K49" s="36"/>
      <c r="L49" s="107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44" t="str">
        <f>E9</f>
        <v>2201X-14XC-SO-08 - Skládka Vohanský křížek</v>
      </c>
      <c r="F50" s="355"/>
      <c r="G50" s="355"/>
      <c r="H50" s="355"/>
      <c r="I50" s="36"/>
      <c r="J50" s="36"/>
      <c r="K50" s="36"/>
      <c r="L50" s="10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7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7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Deblín</v>
      </c>
      <c r="G52" s="36"/>
      <c r="H52" s="36"/>
      <c r="I52" s="29" t="s">
        <v>23</v>
      </c>
      <c r="J52" s="59" t="str">
        <f>IF(J12="","",J12)</f>
        <v>12. 4. 2022</v>
      </c>
      <c r="K52" s="36"/>
      <c r="L52" s="107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7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7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65" customHeight="1">
      <c r="A54" s="34"/>
      <c r="B54" s="35"/>
      <c r="C54" s="29" t="s">
        <v>25</v>
      </c>
      <c r="D54" s="36"/>
      <c r="E54" s="36"/>
      <c r="F54" s="27" t="str">
        <f>E15</f>
        <v>Lesy města Brna, a.s.</v>
      </c>
      <c r="G54" s="36"/>
      <c r="H54" s="36"/>
      <c r="I54" s="29" t="s">
        <v>33</v>
      </c>
      <c r="J54" s="32" t="str">
        <f>E21</f>
        <v>Regioprojekt Brno, s.r.o</v>
      </c>
      <c r="K54" s="36"/>
      <c r="L54" s="107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15" customHeight="1">
      <c r="A55" s="34"/>
      <c r="B55" s="35"/>
      <c r="C55" s="29" t="s">
        <v>31</v>
      </c>
      <c r="D55" s="36"/>
      <c r="E55" s="36"/>
      <c r="F55" s="27" t="str">
        <f>IF(E18="","",E18)</f>
        <v>Vyplň údaj</v>
      </c>
      <c r="G55" s="36"/>
      <c r="H55" s="36"/>
      <c r="I55" s="29" t="s">
        <v>38</v>
      </c>
      <c r="J55" s="32" t="str">
        <f>E24</f>
        <v>Ing. Ondřej Ševčík</v>
      </c>
      <c r="K55" s="36"/>
      <c r="L55" s="107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2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7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1" t="s">
        <v>117</v>
      </c>
      <c r="D57" s="132"/>
      <c r="E57" s="132"/>
      <c r="F57" s="132"/>
      <c r="G57" s="132"/>
      <c r="H57" s="132"/>
      <c r="I57" s="132"/>
      <c r="J57" s="133" t="s">
        <v>118</v>
      </c>
      <c r="K57" s="132"/>
      <c r="L57" s="10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2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7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5" customHeight="1">
      <c r="A59" s="34"/>
      <c r="B59" s="35"/>
      <c r="C59" s="134" t="s">
        <v>74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7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119</v>
      </c>
    </row>
    <row r="60" spans="2:12" s="9" customFormat="1" ht="25" customHeight="1">
      <c r="B60" s="135"/>
      <c r="C60" s="136"/>
      <c r="D60" s="137" t="s">
        <v>120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121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122</v>
      </c>
      <c r="E62" s="144"/>
      <c r="F62" s="144"/>
      <c r="G62" s="144"/>
      <c r="H62" s="144"/>
      <c r="I62" s="144"/>
      <c r="J62" s="145">
        <f>J101</f>
        <v>0</v>
      </c>
      <c r="K62" s="142"/>
      <c r="L62" s="146"/>
    </row>
    <row r="63" spans="2:12" s="10" customFormat="1" ht="19.9" customHeight="1">
      <c r="B63" s="141"/>
      <c r="C63" s="142"/>
      <c r="D63" s="143" t="s">
        <v>123</v>
      </c>
      <c r="E63" s="144"/>
      <c r="F63" s="144"/>
      <c r="G63" s="144"/>
      <c r="H63" s="144"/>
      <c r="I63" s="144"/>
      <c r="J63" s="145">
        <f>J108</f>
        <v>0</v>
      </c>
      <c r="K63" s="142"/>
      <c r="L63" s="146"/>
    </row>
    <row r="64" spans="2:12" s="10" customFormat="1" ht="19.9" customHeight="1">
      <c r="B64" s="141"/>
      <c r="C64" s="142"/>
      <c r="D64" s="143" t="s">
        <v>124</v>
      </c>
      <c r="E64" s="144"/>
      <c r="F64" s="144"/>
      <c r="G64" s="144"/>
      <c r="H64" s="144"/>
      <c r="I64" s="144"/>
      <c r="J64" s="145">
        <f>J109</f>
        <v>0</v>
      </c>
      <c r="K64" s="142"/>
      <c r="L64" s="146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7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7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7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5" customHeight="1">
      <c r="A71" s="34"/>
      <c r="B71" s="35"/>
      <c r="C71" s="23" t="s">
        <v>125</v>
      </c>
      <c r="D71" s="36"/>
      <c r="E71" s="36"/>
      <c r="F71" s="36"/>
      <c r="G71" s="36"/>
      <c r="H71" s="36"/>
      <c r="I71" s="36"/>
      <c r="J71" s="36"/>
      <c r="K71" s="36"/>
      <c r="L71" s="107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7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7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7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6" t="str">
        <f>E7</f>
        <v>Udržba LC - Lesy města Brna</v>
      </c>
      <c r="F74" s="357"/>
      <c r="G74" s="357"/>
      <c r="H74" s="357"/>
      <c r="I74" s="36"/>
      <c r="J74" s="36"/>
      <c r="K74" s="36"/>
      <c r="L74" s="107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114</v>
      </c>
      <c r="D75" s="36"/>
      <c r="E75" s="36"/>
      <c r="F75" s="36"/>
      <c r="G75" s="36"/>
      <c r="H75" s="36"/>
      <c r="I75" s="36"/>
      <c r="J75" s="36"/>
      <c r="K75" s="36"/>
      <c r="L75" s="107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44" t="str">
        <f>E9</f>
        <v>2201X-14XC-SO-08 - Skládka Vohanský křížek</v>
      </c>
      <c r="F76" s="355"/>
      <c r="G76" s="355"/>
      <c r="H76" s="355"/>
      <c r="I76" s="36"/>
      <c r="J76" s="36"/>
      <c r="K76" s="36"/>
      <c r="L76" s="10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7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Deblín</v>
      </c>
      <c r="G78" s="36"/>
      <c r="H78" s="36"/>
      <c r="I78" s="29" t="s">
        <v>23</v>
      </c>
      <c r="J78" s="59" t="str">
        <f>IF(J12="","",J12)</f>
        <v>12. 4. 2022</v>
      </c>
      <c r="K78" s="36"/>
      <c r="L78" s="107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7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7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65" customHeight="1">
      <c r="A80" s="34"/>
      <c r="B80" s="35"/>
      <c r="C80" s="29" t="s">
        <v>25</v>
      </c>
      <c r="D80" s="36"/>
      <c r="E80" s="36"/>
      <c r="F80" s="27" t="str">
        <f>E15</f>
        <v>Lesy města Brna, a.s.</v>
      </c>
      <c r="G80" s="36"/>
      <c r="H80" s="36"/>
      <c r="I80" s="29" t="s">
        <v>33</v>
      </c>
      <c r="J80" s="32" t="str">
        <f>E21</f>
        <v>Regioprojekt Brno, s.r.o</v>
      </c>
      <c r="K80" s="36"/>
      <c r="L80" s="10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15" customHeight="1">
      <c r="A81" s="34"/>
      <c r="B81" s="35"/>
      <c r="C81" s="29" t="s">
        <v>31</v>
      </c>
      <c r="D81" s="36"/>
      <c r="E81" s="36"/>
      <c r="F81" s="27" t="str">
        <f>IF(E18="","",E18)</f>
        <v>Vyplň údaj</v>
      </c>
      <c r="G81" s="36"/>
      <c r="H81" s="36"/>
      <c r="I81" s="29" t="s">
        <v>38</v>
      </c>
      <c r="J81" s="32" t="str">
        <f>E24</f>
        <v>Ing. Ondřej Ševčík</v>
      </c>
      <c r="K81" s="36"/>
      <c r="L81" s="10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2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7"/>
      <c r="B83" s="148"/>
      <c r="C83" s="149" t="s">
        <v>126</v>
      </c>
      <c r="D83" s="150" t="s">
        <v>61</v>
      </c>
      <c r="E83" s="150" t="s">
        <v>57</v>
      </c>
      <c r="F83" s="150" t="s">
        <v>58</v>
      </c>
      <c r="G83" s="150" t="s">
        <v>127</v>
      </c>
      <c r="H83" s="150" t="s">
        <v>128</v>
      </c>
      <c r="I83" s="150" t="s">
        <v>129</v>
      </c>
      <c r="J83" s="150" t="s">
        <v>118</v>
      </c>
      <c r="K83" s="151" t="s">
        <v>130</v>
      </c>
      <c r="L83" s="152"/>
      <c r="M83" s="68" t="s">
        <v>19</v>
      </c>
      <c r="N83" s="69" t="s">
        <v>46</v>
      </c>
      <c r="O83" s="69" t="s">
        <v>131</v>
      </c>
      <c r="P83" s="69" t="s">
        <v>132</v>
      </c>
      <c r="Q83" s="69" t="s">
        <v>133</v>
      </c>
      <c r="R83" s="69" t="s">
        <v>134</v>
      </c>
      <c r="S83" s="69" t="s">
        <v>135</v>
      </c>
      <c r="T83" s="70" t="s">
        <v>136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75" customHeight="1">
      <c r="A84" s="34"/>
      <c r="B84" s="35"/>
      <c r="C84" s="75" t="s">
        <v>137</v>
      </c>
      <c r="D84" s="36"/>
      <c r="E84" s="36"/>
      <c r="F84" s="36"/>
      <c r="G84" s="36"/>
      <c r="H84" s="36"/>
      <c r="I84" s="36"/>
      <c r="J84" s="153">
        <f>BK84</f>
        <v>0</v>
      </c>
      <c r="K84" s="36"/>
      <c r="L84" s="39"/>
      <c r="M84" s="71"/>
      <c r="N84" s="154"/>
      <c r="O84" s="72"/>
      <c r="P84" s="155">
        <f>P85</f>
        <v>0</v>
      </c>
      <c r="Q84" s="72"/>
      <c r="R84" s="155">
        <f>R85</f>
        <v>253.878</v>
      </c>
      <c r="S84" s="72"/>
      <c r="T84" s="156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75</v>
      </c>
      <c r="AU84" s="17" t="s">
        <v>119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75</v>
      </c>
      <c r="E85" s="161" t="s">
        <v>138</v>
      </c>
      <c r="F85" s="161" t="s">
        <v>139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P86+P101+P108+P109</f>
        <v>0</v>
      </c>
      <c r="Q85" s="166"/>
      <c r="R85" s="167">
        <f>R86+R101+R108+R109</f>
        <v>253.878</v>
      </c>
      <c r="S85" s="166"/>
      <c r="T85" s="168">
        <f>T86+T101+T108+T109</f>
        <v>0</v>
      </c>
      <c r="AR85" s="169" t="s">
        <v>84</v>
      </c>
      <c r="AT85" s="170" t="s">
        <v>75</v>
      </c>
      <c r="AU85" s="170" t="s">
        <v>76</v>
      </c>
      <c r="AY85" s="169" t="s">
        <v>140</v>
      </c>
      <c r="BK85" s="171">
        <f>BK86+BK101+BK108+BK109</f>
        <v>0</v>
      </c>
    </row>
    <row r="86" spans="2:63" s="12" customFormat="1" ht="22.75" customHeight="1">
      <c r="B86" s="158"/>
      <c r="C86" s="159"/>
      <c r="D86" s="160" t="s">
        <v>75</v>
      </c>
      <c r="E86" s="172" t="s">
        <v>84</v>
      </c>
      <c r="F86" s="172" t="s">
        <v>141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SUM(P87:P100)</f>
        <v>0</v>
      </c>
      <c r="Q86" s="166"/>
      <c r="R86" s="167">
        <f>SUM(R87:R100)</f>
        <v>0</v>
      </c>
      <c r="S86" s="166"/>
      <c r="T86" s="168">
        <f>SUM(T87:T100)</f>
        <v>0</v>
      </c>
      <c r="AR86" s="169" t="s">
        <v>84</v>
      </c>
      <c r="AT86" s="170" t="s">
        <v>75</v>
      </c>
      <c r="AU86" s="170" t="s">
        <v>84</v>
      </c>
      <c r="AY86" s="169" t="s">
        <v>140</v>
      </c>
      <c r="BK86" s="171">
        <f>SUM(BK87:BK100)</f>
        <v>0</v>
      </c>
    </row>
    <row r="87" spans="1:65" s="2" customFormat="1" ht="33" customHeight="1">
      <c r="A87" s="34"/>
      <c r="B87" s="35"/>
      <c r="C87" s="174" t="s">
        <v>84</v>
      </c>
      <c r="D87" s="174" t="s">
        <v>142</v>
      </c>
      <c r="E87" s="175" t="s">
        <v>279</v>
      </c>
      <c r="F87" s="176" t="s">
        <v>280</v>
      </c>
      <c r="G87" s="177" t="s">
        <v>156</v>
      </c>
      <c r="H87" s="178">
        <v>72</v>
      </c>
      <c r="I87" s="179"/>
      <c r="J87" s="180">
        <f>ROUND(I87*H87,2)</f>
        <v>0</v>
      </c>
      <c r="K87" s="176" t="s">
        <v>146</v>
      </c>
      <c r="L87" s="39"/>
      <c r="M87" s="181" t="s">
        <v>19</v>
      </c>
      <c r="N87" s="182" t="s">
        <v>47</v>
      </c>
      <c r="O87" s="64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5" t="s">
        <v>147</v>
      </c>
      <c r="AT87" s="185" t="s">
        <v>142</v>
      </c>
      <c r="AU87" s="185" t="s">
        <v>86</v>
      </c>
      <c r="AY87" s="17" t="s">
        <v>140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7" t="s">
        <v>84</v>
      </c>
      <c r="BK87" s="186">
        <f>ROUND(I87*H87,2)</f>
        <v>0</v>
      </c>
      <c r="BL87" s="17" t="s">
        <v>147</v>
      </c>
      <c r="BM87" s="185" t="s">
        <v>281</v>
      </c>
    </row>
    <row r="88" spans="1:47" s="2" customFormat="1" ht="12">
      <c r="A88" s="34"/>
      <c r="B88" s="35"/>
      <c r="C88" s="36"/>
      <c r="D88" s="187" t="s">
        <v>149</v>
      </c>
      <c r="E88" s="36"/>
      <c r="F88" s="188" t="s">
        <v>282</v>
      </c>
      <c r="G88" s="36"/>
      <c r="H88" s="36"/>
      <c r="I88" s="189"/>
      <c r="J88" s="36"/>
      <c r="K88" s="36"/>
      <c r="L88" s="39"/>
      <c r="M88" s="190"/>
      <c r="N88" s="19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149</v>
      </c>
      <c r="AU88" s="17" t="s">
        <v>86</v>
      </c>
    </row>
    <row r="89" spans="2:51" s="13" customFormat="1" ht="12">
      <c r="B89" s="192"/>
      <c r="C89" s="193"/>
      <c r="D89" s="194" t="s">
        <v>151</v>
      </c>
      <c r="E89" s="195" t="s">
        <v>19</v>
      </c>
      <c r="F89" s="196" t="s">
        <v>283</v>
      </c>
      <c r="G89" s="193"/>
      <c r="H89" s="197">
        <v>72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151</v>
      </c>
      <c r="AU89" s="203" t="s">
        <v>86</v>
      </c>
      <c r="AV89" s="13" t="s">
        <v>86</v>
      </c>
      <c r="AW89" s="13" t="s">
        <v>37</v>
      </c>
      <c r="AX89" s="13" t="s">
        <v>76</v>
      </c>
      <c r="AY89" s="203" t="s">
        <v>140</v>
      </c>
    </row>
    <row r="90" spans="2:51" s="14" customFormat="1" ht="12">
      <c r="B90" s="204"/>
      <c r="C90" s="205"/>
      <c r="D90" s="194" t="s">
        <v>151</v>
      </c>
      <c r="E90" s="206" t="s">
        <v>276</v>
      </c>
      <c r="F90" s="207" t="s">
        <v>153</v>
      </c>
      <c r="G90" s="205"/>
      <c r="H90" s="208">
        <v>72</v>
      </c>
      <c r="I90" s="209"/>
      <c r="J90" s="205"/>
      <c r="K90" s="205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151</v>
      </c>
      <c r="AU90" s="214" t="s">
        <v>86</v>
      </c>
      <c r="AV90" s="14" t="s">
        <v>147</v>
      </c>
      <c r="AW90" s="14" t="s">
        <v>37</v>
      </c>
      <c r="AX90" s="14" t="s">
        <v>84</v>
      </c>
      <c r="AY90" s="214" t="s">
        <v>140</v>
      </c>
    </row>
    <row r="91" spans="1:65" s="2" customFormat="1" ht="62.75" customHeight="1">
      <c r="A91" s="34"/>
      <c r="B91" s="35"/>
      <c r="C91" s="174" t="s">
        <v>86</v>
      </c>
      <c r="D91" s="174" t="s">
        <v>142</v>
      </c>
      <c r="E91" s="175" t="s">
        <v>161</v>
      </c>
      <c r="F91" s="176" t="s">
        <v>162</v>
      </c>
      <c r="G91" s="177" t="s">
        <v>156</v>
      </c>
      <c r="H91" s="178">
        <v>72</v>
      </c>
      <c r="I91" s="179"/>
      <c r="J91" s="180">
        <f>ROUND(I91*H91,2)</f>
        <v>0</v>
      </c>
      <c r="K91" s="176" t="s">
        <v>146</v>
      </c>
      <c r="L91" s="39"/>
      <c r="M91" s="181" t="s">
        <v>19</v>
      </c>
      <c r="N91" s="182" t="s">
        <v>47</v>
      </c>
      <c r="O91" s="64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5" t="s">
        <v>147</v>
      </c>
      <c r="AT91" s="185" t="s">
        <v>142</v>
      </c>
      <c r="AU91" s="185" t="s">
        <v>86</v>
      </c>
      <c r="AY91" s="17" t="s">
        <v>140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7" t="s">
        <v>84</v>
      </c>
      <c r="BK91" s="186">
        <f>ROUND(I91*H91,2)</f>
        <v>0</v>
      </c>
      <c r="BL91" s="17" t="s">
        <v>147</v>
      </c>
      <c r="BM91" s="185" t="s">
        <v>224</v>
      </c>
    </row>
    <row r="92" spans="1:47" s="2" customFormat="1" ht="12">
      <c r="A92" s="34"/>
      <c r="B92" s="35"/>
      <c r="C92" s="36"/>
      <c r="D92" s="187" t="s">
        <v>149</v>
      </c>
      <c r="E92" s="36"/>
      <c r="F92" s="188" t="s">
        <v>164</v>
      </c>
      <c r="G92" s="36"/>
      <c r="H92" s="36"/>
      <c r="I92" s="189"/>
      <c r="J92" s="36"/>
      <c r="K92" s="36"/>
      <c r="L92" s="39"/>
      <c r="M92" s="190"/>
      <c r="N92" s="191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149</v>
      </c>
      <c r="AU92" s="17" t="s">
        <v>86</v>
      </c>
    </row>
    <row r="93" spans="2:51" s="13" customFormat="1" ht="12">
      <c r="B93" s="192"/>
      <c r="C93" s="193"/>
      <c r="D93" s="194" t="s">
        <v>151</v>
      </c>
      <c r="E93" s="195" t="s">
        <v>19</v>
      </c>
      <c r="F93" s="196" t="s">
        <v>276</v>
      </c>
      <c r="G93" s="193"/>
      <c r="H93" s="197">
        <v>72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151</v>
      </c>
      <c r="AU93" s="203" t="s">
        <v>86</v>
      </c>
      <c r="AV93" s="13" t="s">
        <v>86</v>
      </c>
      <c r="AW93" s="13" t="s">
        <v>37</v>
      </c>
      <c r="AX93" s="13" t="s">
        <v>84</v>
      </c>
      <c r="AY93" s="203" t="s">
        <v>140</v>
      </c>
    </row>
    <row r="94" spans="1:65" s="2" customFormat="1" ht="37.75" customHeight="1">
      <c r="A94" s="34"/>
      <c r="B94" s="35"/>
      <c r="C94" s="174" t="s">
        <v>160</v>
      </c>
      <c r="D94" s="174" t="s">
        <v>142</v>
      </c>
      <c r="E94" s="175" t="s">
        <v>165</v>
      </c>
      <c r="F94" s="176" t="s">
        <v>166</v>
      </c>
      <c r="G94" s="177" t="s">
        <v>156</v>
      </c>
      <c r="H94" s="178">
        <v>72</v>
      </c>
      <c r="I94" s="179"/>
      <c r="J94" s="180">
        <f>ROUND(I94*H94,2)</f>
        <v>0</v>
      </c>
      <c r="K94" s="176" t="s">
        <v>146</v>
      </c>
      <c r="L94" s="39"/>
      <c r="M94" s="181" t="s">
        <v>19</v>
      </c>
      <c r="N94" s="182" t="s">
        <v>47</v>
      </c>
      <c r="O94" s="64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5" t="s">
        <v>147</v>
      </c>
      <c r="AT94" s="185" t="s">
        <v>142</v>
      </c>
      <c r="AU94" s="185" t="s">
        <v>86</v>
      </c>
      <c r="AY94" s="17" t="s">
        <v>140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7" t="s">
        <v>84</v>
      </c>
      <c r="BK94" s="186">
        <f>ROUND(I94*H94,2)</f>
        <v>0</v>
      </c>
      <c r="BL94" s="17" t="s">
        <v>147</v>
      </c>
      <c r="BM94" s="185" t="s">
        <v>225</v>
      </c>
    </row>
    <row r="95" spans="1:47" s="2" customFormat="1" ht="12">
      <c r="A95" s="34"/>
      <c r="B95" s="35"/>
      <c r="C95" s="36"/>
      <c r="D95" s="187" t="s">
        <v>149</v>
      </c>
      <c r="E95" s="36"/>
      <c r="F95" s="188" t="s">
        <v>168</v>
      </c>
      <c r="G95" s="36"/>
      <c r="H95" s="36"/>
      <c r="I95" s="189"/>
      <c r="J95" s="36"/>
      <c r="K95" s="36"/>
      <c r="L95" s="39"/>
      <c r="M95" s="190"/>
      <c r="N95" s="191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149</v>
      </c>
      <c r="AU95" s="17" t="s">
        <v>86</v>
      </c>
    </row>
    <row r="96" spans="2:51" s="13" customFormat="1" ht="12">
      <c r="B96" s="192"/>
      <c r="C96" s="193"/>
      <c r="D96" s="194" t="s">
        <v>151</v>
      </c>
      <c r="E96" s="195" t="s">
        <v>19</v>
      </c>
      <c r="F96" s="196" t="s">
        <v>276</v>
      </c>
      <c r="G96" s="193"/>
      <c r="H96" s="197">
        <v>72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151</v>
      </c>
      <c r="AU96" s="203" t="s">
        <v>86</v>
      </c>
      <c r="AV96" s="13" t="s">
        <v>86</v>
      </c>
      <c r="AW96" s="13" t="s">
        <v>37</v>
      </c>
      <c r="AX96" s="13" t="s">
        <v>84</v>
      </c>
      <c r="AY96" s="203" t="s">
        <v>140</v>
      </c>
    </row>
    <row r="97" spans="1:65" s="2" customFormat="1" ht="33" customHeight="1">
      <c r="A97" s="34"/>
      <c r="B97" s="35"/>
      <c r="C97" s="174" t="s">
        <v>147</v>
      </c>
      <c r="D97" s="174" t="s">
        <v>142</v>
      </c>
      <c r="E97" s="175" t="s">
        <v>170</v>
      </c>
      <c r="F97" s="176" t="s">
        <v>171</v>
      </c>
      <c r="G97" s="177" t="s">
        <v>172</v>
      </c>
      <c r="H97" s="178">
        <v>1000</v>
      </c>
      <c r="I97" s="179"/>
      <c r="J97" s="180">
        <f>ROUND(I97*H97,2)</f>
        <v>0</v>
      </c>
      <c r="K97" s="176" t="s">
        <v>146</v>
      </c>
      <c r="L97" s="39"/>
      <c r="M97" s="181" t="s">
        <v>19</v>
      </c>
      <c r="N97" s="182" t="s">
        <v>47</v>
      </c>
      <c r="O97" s="64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5" t="s">
        <v>147</v>
      </c>
      <c r="AT97" s="185" t="s">
        <v>142</v>
      </c>
      <c r="AU97" s="185" t="s">
        <v>86</v>
      </c>
      <c r="AY97" s="17" t="s">
        <v>140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7" t="s">
        <v>84</v>
      </c>
      <c r="BK97" s="186">
        <f>ROUND(I97*H97,2)</f>
        <v>0</v>
      </c>
      <c r="BL97" s="17" t="s">
        <v>147</v>
      </c>
      <c r="BM97" s="185" t="s">
        <v>173</v>
      </c>
    </row>
    <row r="98" spans="1:47" s="2" customFormat="1" ht="12">
      <c r="A98" s="34"/>
      <c r="B98" s="35"/>
      <c r="C98" s="36"/>
      <c r="D98" s="187" t="s">
        <v>149</v>
      </c>
      <c r="E98" s="36"/>
      <c r="F98" s="188" t="s">
        <v>174</v>
      </c>
      <c r="G98" s="36"/>
      <c r="H98" s="36"/>
      <c r="I98" s="189"/>
      <c r="J98" s="36"/>
      <c r="K98" s="36"/>
      <c r="L98" s="39"/>
      <c r="M98" s="190"/>
      <c r="N98" s="191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149</v>
      </c>
      <c r="AU98" s="17" t="s">
        <v>86</v>
      </c>
    </row>
    <row r="99" spans="2:51" s="13" customFormat="1" ht="12">
      <c r="B99" s="192"/>
      <c r="C99" s="193"/>
      <c r="D99" s="194" t="s">
        <v>151</v>
      </c>
      <c r="E99" s="195" t="s">
        <v>19</v>
      </c>
      <c r="F99" s="196" t="s">
        <v>284</v>
      </c>
      <c r="G99" s="193"/>
      <c r="H99" s="197">
        <v>1000</v>
      </c>
      <c r="I99" s="198"/>
      <c r="J99" s="193"/>
      <c r="K99" s="193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151</v>
      </c>
      <c r="AU99" s="203" t="s">
        <v>86</v>
      </c>
      <c r="AV99" s="13" t="s">
        <v>86</v>
      </c>
      <c r="AW99" s="13" t="s">
        <v>37</v>
      </c>
      <c r="AX99" s="13" t="s">
        <v>76</v>
      </c>
      <c r="AY99" s="203" t="s">
        <v>140</v>
      </c>
    </row>
    <row r="100" spans="2:51" s="14" customFormat="1" ht="12">
      <c r="B100" s="204"/>
      <c r="C100" s="205"/>
      <c r="D100" s="194" t="s">
        <v>151</v>
      </c>
      <c r="E100" s="206" t="s">
        <v>19</v>
      </c>
      <c r="F100" s="207" t="s">
        <v>153</v>
      </c>
      <c r="G100" s="205"/>
      <c r="H100" s="208">
        <v>1000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151</v>
      </c>
      <c r="AU100" s="214" t="s">
        <v>86</v>
      </c>
      <c r="AV100" s="14" t="s">
        <v>147</v>
      </c>
      <c r="AW100" s="14" t="s">
        <v>37</v>
      </c>
      <c r="AX100" s="14" t="s">
        <v>84</v>
      </c>
      <c r="AY100" s="214" t="s">
        <v>140</v>
      </c>
    </row>
    <row r="101" spans="2:63" s="12" customFormat="1" ht="22.75" customHeight="1">
      <c r="B101" s="158"/>
      <c r="C101" s="159"/>
      <c r="D101" s="160" t="s">
        <v>75</v>
      </c>
      <c r="E101" s="172" t="s">
        <v>169</v>
      </c>
      <c r="F101" s="172" t="s">
        <v>176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SUM(P102:P107)</f>
        <v>0</v>
      </c>
      <c r="Q101" s="166"/>
      <c r="R101" s="167">
        <f>SUM(R102:R107)</f>
        <v>253.878</v>
      </c>
      <c r="S101" s="166"/>
      <c r="T101" s="168">
        <f>SUM(T102:T107)</f>
        <v>0</v>
      </c>
      <c r="AR101" s="169" t="s">
        <v>84</v>
      </c>
      <c r="AT101" s="170" t="s">
        <v>75</v>
      </c>
      <c r="AU101" s="170" t="s">
        <v>84</v>
      </c>
      <c r="AY101" s="169" t="s">
        <v>140</v>
      </c>
      <c r="BK101" s="171">
        <f>SUM(BK102:BK107)</f>
        <v>0</v>
      </c>
    </row>
    <row r="102" spans="1:65" s="2" customFormat="1" ht="37.75" customHeight="1">
      <c r="A102" s="34"/>
      <c r="B102" s="35"/>
      <c r="C102" s="174" t="s">
        <v>169</v>
      </c>
      <c r="D102" s="174" t="s">
        <v>142</v>
      </c>
      <c r="E102" s="175" t="s">
        <v>285</v>
      </c>
      <c r="F102" s="176" t="s">
        <v>286</v>
      </c>
      <c r="G102" s="177" t="s">
        <v>172</v>
      </c>
      <c r="H102" s="178">
        <v>300</v>
      </c>
      <c r="I102" s="179"/>
      <c r="J102" s="180">
        <f>ROUND(I102*H102,2)</f>
        <v>0</v>
      </c>
      <c r="K102" s="176" t="s">
        <v>146</v>
      </c>
      <c r="L102" s="39"/>
      <c r="M102" s="181" t="s">
        <v>19</v>
      </c>
      <c r="N102" s="182" t="s">
        <v>47</v>
      </c>
      <c r="O102" s="64"/>
      <c r="P102" s="183">
        <f>O102*H102</f>
        <v>0</v>
      </c>
      <c r="Q102" s="183">
        <v>0.38626</v>
      </c>
      <c r="R102" s="183">
        <f>Q102*H102</f>
        <v>115.878</v>
      </c>
      <c r="S102" s="183">
        <v>0</v>
      </c>
      <c r="T102" s="184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5" t="s">
        <v>147</v>
      </c>
      <c r="AT102" s="185" t="s">
        <v>142</v>
      </c>
      <c r="AU102" s="185" t="s">
        <v>86</v>
      </c>
      <c r="AY102" s="17" t="s">
        <v>140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7" t="s">
        <v>84</v>
      </c>
      <c r="BK102" s="186">
        <f>ROUND(I102*H102,2)</f>
        <v>0</v>
      </c>
      <c r="BL102" s="17" t="s">
        <v>147</v>
      </c>
      <c r="BM102" s="185" t="s">
        <v>287</v>
      </c>
    </row>
    <row r="103" spans="1:47" s="2" customFormat="1" ht="12">
      <c r="A103" s="34"/>
      <c r="B103" s="35"/>
      <c r="C103" s="36"/>
      <c r="D103" s="187" t="s">
        <v>149</v>
      </c>
      <c r="E103" s="36"/>
      <c r="F103" s="188" t="s">
        <v>288</v>
      </c>
      <c r="G103" s="36"/>
      <c r="H103" s="36"/>
      <c r="I103" s="189"/>
      <c r="J103" s="36"/>
      <c r="K103" s="36"/>
      <c r="L103" s="39"/>
      <c r="M103" s="190"/>
      <c r="N103" s="191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149</v>
      </c>
      <c r="AU103" s="17" t="s">
        <v>86</v>
      </c>
    </row>
    <row r="104" spans="2:51" s="13" customFormat="1" ht="12">
      <c r="B104" s="192"/>
      <c r="C104" s="193"/>
      <c r="D104" s="194" t="s">
        <v>151</v>
      </c>
      <c r="E104" s="195" t="s">
        <v>19</v>
      </c>
      <c r="F104" s="196" t="s">
        <v>289</v>
      </c>
      <c r="G104" s="193"/>
      <c r="H104" s="197">
        <v>300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151</v>
      </c>
      <c r="AU104" s="203" t="s">
        <v>86</v>
      </c>
      <c r="AV104" s="13" t="s">
        <v>86</v>
      </c>
      <c r="AW104" s="13" t="s">
        <v>37</v>
      </c>
      <c r="AX104" s="13" t="s">
        <v>84</v>
      </c>
      <c r="AY104" s="203" t="s">
        <v>140</v>
      </c>
    </row>
    <row r="105" spans="1:65" s="2" customFormat="1" ht="33" customHeight="1">
      <c r="A105" s="34"/>
      <c r="B105" s="35"/>
      <c r="C105" s="174" t="s">
        <v>177</v>
      </c>
      <c r="D105" s="174" t="s">
        <v>142</v>
      </c>
      <c r="E105" s="175" t="s">
        <v>290</v>
      </c>
      <c r="F105" s="176" t="s">
        <v>291</v>
      </c>
      <c r="G105" s="177" t="s">
        <v>172</v>
      </c>
      <c r="H105" s="178">
        <v>300</v>
      </c>
      <c r="I105" s="179"/>
      <c r="J105" s="180">
        <f>ROUND(I105*H105,2)</f>
        <v>0</v>
      </c>
      <c r="K105" s="176" t="s">
        <v>146</v>
      </c>
      <c r="L105" s="39"/>
      <c r="M105" s="181" t="s">
        <v>19</v>
      </c>
      <c r="N105" s="182" t="s">
        <v>47</v>
      </c>
      <c r="O105" s="64"/>
      <c r="P105" s="183">
        <f>O105*H105</f>
        <v>0</v>
      </c>
      <c r="Q105" s="183">
        <v>0.46</v>
      </c>
      <c r="R105" s="183">
        <f>Q105*H105</f>
        <v>138</v>
      </c>
      <c r="S105" s="183">
        <v>0</v>
      </c>
      <c r="T105" s="184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5" t="s">
        <v>147</v>
      </c>
      <c r="AT105" s="185" t="s">
        <v>142</v>
      </c>
      <c r="AU105" s="185" t="s">
        <v>86</v>
      </c>
      <c r="AY105" s="17" t="s">
        <v>140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7" t="s">
        <v>84</v>
      </c>
      <c r="BK105" s="186">
        <f>ROUND(I105*H105,2)</f>
        <v>0</v>
      </c>
      <c r="BL105" s="17" t="s">
        <v>147</v>
      </c>
      <c r="BM105" s="185" t="s">
        <v>292</v>
      </c>
    </row>
    <row r="106" spans="1:47" s="2" customFormat="1" ht="12">
      <c r="A106" s="34"/>
      <c r="B106" s="35"/>
      <c r="C106" s="36"/>
      <c r="D106" s="187" t="s">
        <v>149</v>
      </c>
      <c r="E106" s="36"/>
      <c r="F106" s="188" t="s">
        <v>293</v>
      </c>
      <c r="G106" s="36"/>
      <c r="H106" s="36"/>
      <c r="I106" s="189"/>
      <c r="J106" s="36"/>
      <c r="K106" s="36"/>
      <c r="L106" s="39"/>
      <c r="M106" s="190"/>
      <c r="N106" s="191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149</v>
      </c>
      <c r="AU106" s="17" t="s">
        <v>86</v>
      </c>
    </row>
    <row r="107" spans="2:51" s="13" customFormat="1" ht="12">
      <c r="B107" s="192"/>
      <c r="C107" s="193"/>
      <c r="D107" s="194" t="s">
        <v>151</v>
      </c>
      <c r="E107" s="195" t="s">
        <v>19</v>
      </c>
      <c r="F107" s="196" t="s">
        <v>289</v>
      </c>
      <c r="G107" s="193"/>
      <c r="H107" s="197">
        <v>300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151</v>
      </c>
      <c r="AU107" s="203" t="s">
        <v>86</v>
      </c>
      <c r="AV107" s="13" t="s">
        <v>86</v>
      </c>
      <c r="AW107" s="13" t="s">
        <v>37</v>
      </c>
      <c r="AX107" s="13" t="s">
        <v>84</v>
      </c>
      <c r="AY107" s="203" t="s">
        <v>140</v>
      </c>
    </row>
    <row r="108" spans="2:63" s="12" customFormat="1" ht="22.75" customHeight="1">
      <c r="B108" s="158"/>
      <c r="C108" s="159"/>
      <c r="D108" s="160" t="s">
        <v>75</v>
      </c>
      <c r="E108" s="172" t="s">
        <v>188</v>
      </c>
      <c r="F108" s="172" t="s">
        <v>189</v>
      </c>
      <c r="G108" s="159"/>
      <c r="H108" s="159"/>
      <c r="I108" s="162"/>
      <c r="J108" s="173">
        <f>BK108</f>
        <v>0</v>
      </c>
      <c r="K108" s="159"/>
      <c r="L108" s="164"/>
      <c r="M108" s="165"/>
      <c r="N108" s="166"/>
      <c r="O108" s="166"/>
      <c r="P108" s="167">
        <v>0</v>
      </c>
      <c r="Q108" s="166"/>
      <c r="R108" s="167">
        <v>0</v>
      </c>
      <c r="S108" s="166"/>
      <c r="T108" s="168">
        <v>0</v>
      </c>
      <c r="AR108" s="169" t="s">
        <v>84</v>
      </c>
      <c r="AT108" s="170" t="s">
        <v>75</v>
      </c>
      <c r="AU108" s="170" t="s">
        <v>84</v>
      </c>
      <c r="AY108" s="169" t="s">
        <v>140</v>
      </c>
      <c r="BK108" s="171">
        <v>0</v>
      </c>
    </row>
    <row r="109" spans="2:63" s="12" customFormat="1" ht="22.75" customHeight="1">
      <c r="B109" s="158"/>
      <c r="C109" s="159"/>
      <c r="D109" s="160" t="s">
        <v>75</v>
      </c>
      <c r="E109" s="172" t="s">
        <v>212</v>
      </c>
      <c r="F109" s="172" t="s">
        <v>213</v>
      </c>
      <c r="G109" s="159"/>
      <c r="H109" s="159"/>
      <c r="I109" s="162"/>
      <c r="J109" s="173">
        <f>BK109</f>
        <v>0</v>
      </c>
      <c r="K109" s="159"/>
      <c r="L109" s="164"/>
      <c r="M109" s="165"/>
      <c r="N109" s="166"/>
      <c r="O109" s="166"/>
      <c r="P109" s="167">
        <f>SUM(P110:P111)</f>
        <v>0</v>
      </c>
      <c r="Q109" s="166"/>
      <c r="R109" s="167">
        <f>SUM(R110:R111)</f>
        <v>0</v>
      </c>
      <c r="S109" s="166"/>
      <c r="T109" s="168">
        <f>SUM(T110:T111)</f>
        <v>0</v>
      </c>
      <c r="AR109" s="169" t="s">
        <v>84</v>
      </c>
      <c r="AT109" s="170" t="s">
        <v>75</v>
      </c>
      <c r="AU109" s="170" t="s">
        <v>84</v>
      </c>
      <c r="AY109" s="169" t="s">
        <v>140</v>
      </c>
      <c r="BK109" s="171">
        <f>SUM(BK110:BK111)</f>
        <v>0</v>
      </c>
    </row>
    <row r="110" spans="1:65" s="2" customFormat="1" ht="44.25" customHeight="1">
      <c r="A110" s="34"/>
      <c r="B110" s="35"/>
      <c r="C110" s="174" t="s">
        <v>183</v>
      </c>
      <c r="D110" s="174" t="s">
        <v>142</v>
      </c>
      <c r="E110" s="175" t="s">
        <v>215</v>
      </c>
      <c r="F110" s="176" t="s">
        <v>216</v>
      </c>
      <c r="G110" s="177" t="s">
        <v>217</v>
      </c>
      <c r="H110" s="178">
        <v>253.878</v>
      </c>
      <c r="I110" s="179"/>
      <c r="J110" s="180">
        <f>ROUND(I110*H110,2)</f>
        <v>0</v>
      </c>
      <c r="K110" s="176" t="s">
        <v>146</v>
      </c>
      <c r="L110" s="39"/>
      <c r="M110" s="181" t="s">
        <v>19</v>
      </c>
      <c r="N110" s="182" t="s">
        <v>47</v>
      </c>
      <c r="O110" s="64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5" t="s">
        <v>147</v>
      </c>
      <c r="AT110" s="185" t="s">
        <v>142</v>
      </c>
      <c r="AU110" s="185" t="s">
        <v>86</v>
      </c>
      <c r="AY110" s="17" t="s">
        <v>140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7" t="s">
        <v>84</v>
      </c>
      <c r="BK110" s="186">
        <f>ROUND(I110*H110,2)</f>
        <v>0</v>
      </c>
      <c r="BL110" s="17" t="s">
        <v>147</v>
      </c>
      <c r="BM110" s="185" t="s">
        <v>218</v>
      </c>
    </row>
    <row r="111" spans="1:47" s="2" customFormat="1" ht="12">
      <c r="A111" s="34"/>
      <c r="B111" s="35"/>
      <c r="C111" s="36"/>
      <c r="D111" s="187" t="s">
        <v>149</v>
      </c>
      <c r="E111" s="36"/>
      <c r="F111" s="188" t="s">
        <v>219</v>
      </c>
      <c r="G111" s="36"/>
      <c r="H111" s="36"/>
      <c r="I111" s="189"/>
      <c r="J111" s="36"/>
      <c r="K111" s="36"/>
      <c r="L111" s="39"/>
      <c r="M111" s="216"/>
      <c r="N111" s="217"/>
      <c r="O111" s="218"/>
      <c r="P111" s="218"/>
      <c r="Q111" s="218"/>
      <c r="R111" s="218"/>
      <c r="S111" s="218"/>
      <c r="T111" s="219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149</v>
      </c>
      <c r="AU111" s="17" t="s">
        <v>86</v>
      </c>
    </row>
    <row r="112" spans="1:31" s="2" customFormat="1" ht="7" customHeight="1">
      <c r="A112" s="34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9"/>
      <c r="M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</sheetData>
  <sheetProtection algorithmName="SHA-512" hashValue="ixRvOL1cZEJ5PdQIC58ECHdhXc67gfW3Ru4SZsxPiSFAVTpumRHW0vSnZf5bkb0AYLUt5vSVrt4t271PKlUHVA==" saltValue="StYYW5oV7dOUYsFJT9RujuxyWbmQhrb1PIDP5YKPfttxeKkjXbyhdP9wT5TIjSzhNlyBs57IVUGzG+LIgX1QBQ==" spinCount="100000" sheet="1" objects="1" scenarios="1" formatColumns="0" formatRows="0" autoFilter="0"/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22251103"/>
    <hyperlink ref="F92" r:id="rId2" display="https://podminky.urs.cz/item/CS_URS_2022_01/162351104"/>
    <hyperlink ref="F95" r:id="rId3" display="https://podminky.urs.cz/item/CS_URS_2022_01/171251101"/>
    <hyperlink ref="F98" r:id="rId4" display="https://podminky.urs.cz/item/CS_URS_2022_01/181951112"/>
    <hyperlink ref="F103" r:id="rId5" display="https://podminky.urs.cz/item/CS_URS_2022_01/564661111"/>
    <hyperlink ref="F106" r:id="rId6" display="https://podminky.urs.cz/item/CS_URS_2022_01/564861111"/>
    <hyperlink ref="F111" r:id="rId7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REGIO13-KROS1\KROS1</dc:creator>
  <cp:keywords/>
  <dc:description/>
  <cp:lastModifiedBy>CEJIZA</cp:lastModifiedBy>
  <dcterms:created xsi:type="dcterms:W3CDTF">2022-05-10T07:56:31Z</dcterms:created>
  <dcterms:modified xsi:type="dcterms:W3CDTF">2022-05-11T10:59:20Z</dcterms:modified>
  <cp:category/>
  <cp:version/>
  <cp:contentType/>
  <cp:contentStatus/>
</cp:coreProperties>
</file>